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ca04b31518944c/Desktop/MGS/2021 Budget/Submitted 2021 Worksheets/"/>
    </mc:Choice>
  </mc:AlternateContent>
  <xr:revisionPtr revIDLastSave="4" documentId="8_{7CD9D669-BE9D-405A-981F-74118160A7E4}" xr6:coauthVersionLast="45" xr6:coauthVersionMax="45" xr10:uidLastSave="{A46FC260-41FE-459F-A6DA-8E5FD2E7DC52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9" i="1" l="1"/>
  <c r="G126" i="1"/>
  <c r="I221" i="1"/>
  <c r="I263" i="1"/>
  <c r="G221" i="1" l="1"/>
  <c r="I29" i="1" l="1"/>
  <c r="G29" i="1"/>
  <c r="I240" i="1" l="1"/>
  <c r="I230" i="1"/>
  <c r="I209" i="1"/>
  <c r="I201" i="1"/>
  <c r="I192" i="1"/>
  <c r="I181" i="1"/>
  <c r="I175" i="1"/>
  <c r="I167" i="1"/>
  <c r="I156" i="1"/>
  <c r="I149" i="1"/>
  <c r="I141" i="1"/>
  <c r="I133" i="1"/>
  <c r="I126" i="1"/>
  <c r="I117" i="1"/>
  <c r="I109" i="1"/>
  <c r="I101" i="1"/>
  <c r="I92" i="1"/>
  <c r="I79" i="1"/>
  <c r="I70" i="1"/>
  <c r="I61" i="1"/>
  <c r="I49" i="1"/>
  <c r="I39" i="1"/>
  <c r="I13" i="1"/>
  <c r="I267" i="1" s="1"/>
  <c r="I270" i="1" s="1"/>
  <c r="G192" i="1"/>
  <c r="I242" i="1" l="1"/>
  <c r="I81" i="1"/>
  <c r="I271" i="1" l="1"/>
  <c r="I273" i="1" s="1"/>
  <c r="G109" i="1"/>
  <c r="D109" i="1"/>
  <c r="C109" i="1"/>
  <c r="G209" i="1" l="1"/>
  <c r="G149" i="1"/>
  <c r="G133" i="1"/>
  <c r="G101" i="1"/>
  <c r="G92" i="1"/>
  <c r="G61" i="1"/>
  <c r="G167" i="1"/>
  <c r="G201" i="1" l="1"/>
  <c r="G181" i="1"/>
  <c r="G70" i="1"/>
  <c r="G39" i="1"/>
  <c r="G117" i="1" l="1"/>
  <c r="E117" i="1"/>
  <c r="G156" i="1"/>
  <c r="E156" i="1"/>
  <c r="G230" i="1" l="1"/>
  <c r="E230" i="1"/>
  <c r="G175" i="1" l="1"/>
  <c r="E175" i="1"/>
  <c r="G240" i="1"/>
  <c r="E240" i="1"/>
  <c r="G263" i="1"/>
  <c r="E263" i="1"/>
  <c r="G13" i="1"/>
  <c r="G267" i="1" s="1"/>
  <c r="G270" i="1" s="1"/>
  <c r="E13" i="1"/>
  <c r="E70" i="1" l="1"/>
  <c r="E126" i="1"/>
  <c r="G49" i="1"/>
  <c r="G81" i="1" s="1"/>
  <c r="E61" i="1" l="1"/>
  <c r="E49" i="1"/>
  <c r="E39" i="1"/>
  <c r="E29" i="1"/>
  <c r="G141" i="1" l="1"/>
  <c r="C133" i="1"/>
  <c r="D133" i="1"/>
  <c r="G242" i="1" l="1"/>
  <c r="G271" i="1" s="1"/>
  <c r="G273" i="1" s="1"/>
  <c r="D13" i="1"/>
  <c r="D149" i="1" l="1"/>
  <c r="C149" i="1"/>
  <c r="D141" i="1"/>
  <c r="C141" i="1"/>
  <c r="D126" i="1"/>
  <c r="C126" i="1"/>
  <c r="D263" i="1" l="1"/>
  <c r="C263" i="1"/>
  <c r="D240" i="1"/>
  <c r="C240" i="1"/>
  <c r="D209" i="1"/>
  <c r="C209" i="1"/>
  <c r="D192" i="1"/>
  <c r="C192" i="1"/>
  <c r="D181" i="1"/>
  <c r="C181" i="1"/>
  <c r="D167" i="1"/>
  <c r="C167" i="1"/>
  <c r="D156" i="1"/>
  <c r="C156" i="1"/>
  <c r="D117" i="1"/>
  <c r="C117" i="1"/>
  <c r="D101" i="1"/>
  <c r="C101" i="1"/>
  <c r="D92" i="1"/>
  <c r="C92" i="1"/>
  <c r="D230" i="1"/>
  <c r="C230" i="1"/>
  <c r="D221" i="1"/>
  <c r="C221" i="1"/>
  <c r="D201" i="1"/>
  <c r="C201" i="1"/>
  <c r="D175" i="1"/>
  <c r="C175" i="1"/>
  <c r="D79" i="1"/>
  <c r="C79" i="1"/>
  <c r="D70" i="1"/>
  <c r="C70" i="1"/>
  <c r="D61" i="1"/>
  <c r="C61" i="1"/>
  <c r="D49" i="1"/>
  <c r="C49" i="1"/>
  <c r="D39" i="1"/>
  <c r="C39" i="1"/>
  <c r="D29" i="1"/>
  <c r="C29" i="1"/>
  <c r="C13" i="1"/>
  <c r="D242" i="1" l="1"/>
  <c r="C242" i="1"/>
  <c r="C81" i="1"/>
  <c r="D81" i="1"/>
  <c r="C271" i="1" l="1"/>
  <c r="C274" i="1" s="1"/>
  <c r="D271" i="1"/>
  <c r="D274" i="1" s="1"/>
</calcChain>
</file>

<file path=xl/sharedStrings.xml><?xml version="1.0" encoding="utf-8"?>
<sst xmlns="http://schemas.openxmlformats.org/spreadsheetml/2006/main" count="348" uniqueCount="148">
  <si>
    <t>Contributions</t>
  </si>
  <si>
    <t>Area Meeting 7th Tradition Basket</t>
  </si>
  <si>
    <t>Area Meeting Lunch</t>
  </si>
  <si>
    <t>Archives Publications</t>
  </si>
  <si>
    <t>Other Contribution and Income</t>
  </si>
  <si>
    <t>Total Budgeted Receipts</t>
  </si>
  <si>
    <t>Expenses</t>
  </si>
  <si>
    <t>2017 Budget Expenses</t>
  </si>
  <si>
    <t>Area Officers</t>
  </si>
  <si>
    <t xml:space="preserve">Delegate  </t>
  </si>
  <si>
    <t>1) Assembly/Committee/Mini-Conference travel</t>
  </si>
  <si>
    <t>2) Travel to Districts, IGs, CARCS, etc.</t>
  </si>
  <si>
    <t>3) Tolls &amp; Parking (Excluding NERAASA, NERD, NERF)</t>
  </si>
  <si>
    <t>4) Copies/Printing/Office Supplies</t>
  </si>
  <si>
    <t>5) Literature for use by Officer</t>
  </si>
  <si>
    <t>6) MGS State Convention</t>
  </si>
  <si>
    <t>7) NERAASA</t>
  </si>
  <si>
    <t>8) NERD</t>
  </si>
  <si>
    <t>Total</t>
  </si>
  <si>
    <t xml:space="preserve">Alternate Delegate </t>
  </si>
  <si>
    <t>5) NERAASA</t>
  </si>
  <si>
    <t xml:space="preserve">Past Delegate </t>
  </si>
  <si>
    <t>3) Copies/Printing/Office Supplies</t>
  </si>
  <si>
    <t>4) MGS State Convention</t>
  </si>
  <si>
    <t xml:space="preserve">Chairperson </t>
  </si>
  <si>
    <t>2) Travel to Districts, Igs, CARCS, etc.</t>
  </si>
  <si>
    <t>4) Delegate Gift Basket</t>
  </si>
  <si>
    <t>5) Travel &amp; Lodging to other Area's Assemblies (2@200)</t>
  </si>
  <si>
    <t xml:space="preserve">Secretary </t>
  </si>
  <si>
    <t>3) Tolls &amp; Parking</t>
  </si>
  <si>
    <t xml:space="preserve">Treasurer </t>
  </si>
  <si>
    <t>2) Copies/Printing/Office Supplies</t>
  </si>
  <si>
    <t>3) Postage/PO Box</t>
  </si>
  <si>
    <t>Area Officers Subtotal:</t>
  </si>
  <si>
    <t>CPC</t>
  </si>
  <si>
    <t>2) Travel to Health fairs, workshops, district events, CARCS, etc.</t>
  </si>
  <si>
    <t>3) Literature for Committee</t>
  </si>
  <si>
    <t>4) Co-sponsored Workshops</t>
  </si>
  <si>
    <t>6) NERAASA</t>
  </si>
  <si>
    <t>Corrections</t>
  </si>
  <si>
    <t>2) Travel to Health fairs, workshops, district events, CARCS, etc</t>
  </si>
  <si>
    <t>Finance</t>
  </si>
  <si>
    <t>3) Committee Meeting Room Rental</t>
  </si>
  <si>
    <t>4) Finance Workshop(s)</t>
  </si>
  <si>
    <t>Grapevine</t>
  </si>
  <si>
    <t>Literature</t>
  </si>
  <si>
    <t xml:space="preserve">Public Information </t>
  </si>
  <si>
    <t>3) Co-sponsored Workshop</t>
  </si>
  <si>
    <t>4) Supplies/Literature for Committee</t>
  </si>
  <si>
    <t>Technology</t>
  </si>
  <si>
    <t>2) Software purchases/upgrades</t>
  </si>
  <si>
    <t>3) NAATW</t>
  </si>
  <si>
    <t>5) Copies/Printing/Office Supplies</t>
  </si>
  <si>
    <t>Treatment</t>
  </si>
  <si>
    <t>Accessibilities</t>
  </si>
  <si>
    <t>3) Literature</t>
  </si>
  <si>
    <t>5) Co-sponsored Workshops</t>
  </si>
  <si>
    <t>Archives</t>
  </si>
  <si>
    <t>5) MGS State Convention</t>
  </si>
  <si>
    <t>2) Copies, Postage, Office Supplies</t>
  </si>
  <si>
    <t>3) Legal</t>
  </si>
  <si>
    <t>4) Meeting Space Rent</t>
  </si>
  <si>
    <t xml:space="preserve">Host </t>
  </si>
  <si>
    <t>Intergroup Liaison</t>
  </si>
  <si>
    <t>2) Travel to Intergroups, Tolls</t>
  </si>
  <si>
    <t>Margenser</t>
  </si>
  <si>
    <t>Mini-Conference</t>
  </si>
  <si>
    <t>2) Room Rental</t>
  </si>
  <si>
    <t>3) Copies (Fliers/Programs)</t>
  </si>
  <si>
    <t>4) Speaker Gift</t>
  </si>
  <si>
    <t>6) Mileage/Travel for Speaker</t>
  </si>
  <si>
    <t>7) Speaker Lodging and Meals</t>
  </si>
  <si>
    <t>8) NERAASA</t>
  </si>
  <si>
    <t xml:space="preserve">Registrar </t>
  </si>
  <si>
    <t>2) Area Registrar Mailings (Printing &amp; Mailing)</t>
  </si>
  <si>
    <t>3) Copies/Office Supplies</t>
  </si>
  <si>
    <t xml:space="preserve">Workshop  </t>
  </si>
  <si>
    <t>2) Travel to Workshops, Districts, IGs, CARCS, etc.</t>
  </si>
  <si>
    <t>5) Literature for Committee</t>
  </si>
  <si>
    <t>6) Rent - Workshops</t>
  </si>
  <si>
    <t>Non-Committee Expenses:</t>
  </si>
  <si>
    <t>Tax Accountant's Fee</t>
  </si>
  <si>
    <t>Charter Fees (Every other year)</t>
  </si>
  <si>
    <t>PayPal &amp; Bank Fees</t>
  </si>
  <si>
    <t>Archives Rent</t>
  </si>
  <si>
    <t>Area Assembly Overhead</t>
  </si>
  <si>
    <t>Area Committee Overhead</t>
  </si>
  <si>
    <t>Election/Inventory Assembly Materials</t>
  </si>
  <si>
    <t xml:space="preserve">Margenser Printing and Mailing </t>
  </si>
  <si>
    <t>Handbook Printing</t>
  </si>
  <si>
    <t>Special Reserve 2020 Intl. Conv. Hosp. Room ($700 / 2016 - 2020)</t>
  </si>
  <si>
    <t xml:space="preserve">General Service Conference </t>
  </si>
  <si>
    <t>CARCs</t>
  </si>
  <si>
    <t>**Liability Insurance &amp; Fidelity Bond</t>
  </si>
  <si>
    <t>Non-Committee Expenses Subtotal:</t>
  </si>
  <si>
    <t>7) NERD</t>
  </si>
  <si>
    <t>4) Software /other</t>
  </si>
  <si>
    <t>Resident Agent</t>
  </si>
  <si>
    <t>Area Service Committees</t>
  </si>
  <si>
    <t>Area Service Committees Subtotal:</t>
  </si>
  <si>
    <t>6) Webmaster</t>
  </si>
  <si>
    <t>7) Technology Hardware</t>
  </si>
  <si>
    <t>Interest Income</t>
  </si>
  <si>
    <t>2020 Budget</t>
  </si>
  <si>
    <t>2019 1st Half</t>
  </si>
  <si>
    <t>2018 Year End</t>
  </si>
  <si>
    <t>3) Copies/Printing/Office Supplies/Postage</t>
  </si>
  <si>
    <t>4) Equipment/Repair</t>
  </si>
  <si>
    <t>5) Conf &amp; Exibit Fees and Materials</t>
  </si>
  <si>
    <t>2) Stamps, Labels, printing</t>
  </si>
  <si>
    <t>6) State Convention</t>
  </si>
  <si>
    <t>7) NERF (odd year)</t>
  </si>
  <si>
    <t>Audio</t>
  </si>
  <si>
    <t>2) Copies/Printing/Office Supplies/Postage</t>
  </si>
  <si>
    <t>3) Equipment/Repair</t>
  </si>
  <si>
    <t>Policy and Procedures (Formerly Bylaws Committee)</t>
  </si>
  <si>
    <t>9) NERF (odd year)</t>
  </si>
  <si>
    <t>6) NERF (odd year)</t>
  </si>
  <si>
    <t>2021 Budget</t>
  </si>
  <si>
    <t>MGS 2021 Budget Worksheet</t>
  </si>
  <si>
    <t>Uncategorized Expenditure</t>
  </si>
  <si>
    <t>Total Expenses</t>
  </si>
  <si>
    <t>5) Attendee Meals</t>
  </si>
  <si>
    <t>2) Literature for Committee</t>
  </si>
  <si>
    <t>3) National Corrections Conference</t>
  </si>
  <si>
    <t>10) Delegate Zoom Account</t>
  </si>
  <si>
    <t>8) Mini-conference Chair lodging</t>
  </si>
  <si>
    <t>8) MGS Zoom Account</t>
  </si>
  <si>
    <t>2) Food &amp; Snacks</t>
  </si>
  <si>
    <t>3) Supplies</t>
  </si>
  <si>
    <t>9) NERF</t>
  </si>
  <si>
    <t>5) Spanish Translation Services</t>
  </si>
  <si>
    <t>Revenue</t>
  </si>
  <si>
    <t>6) Zoom Account</t>
  </si>
  <si>
    <t>7) ICOAA</t>
  </si>
  <si>
    <t>8) NERAASA/NERF</t>
  </si>
  <si>
    <t>6) NERAASA/NERF</t>
  </si>
  <si>
    <t>5) NERAASA/NERF</t>
  </si>
  <si>
    <t>4) NERAASA/NERF</t>
  </si>
  <si>
    <t>3) NERAASA/NERF</t>
  </si>
  <si>
    <t>7) NERAASA/NERF</t>
  </si>
  <si>
    <t>Area Convention Seed Money Retured</t>
  </si>
  <si>
    <t>Area Convention Seed Money</t>
  </si>
  <si>
    <t>Cash On Hand Checking Beginning Accounting Period</t>
  </si>
  <si>
    <t>Total Revenue</t>
  </si>
  <si>
    <t>Cash On Hand End Of Accounting Period</t>
  </si>
  <si>
    <t>Plus</t>
  </si>
  <si>
    <t>Minus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</si>
</sst>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20"/>
      <color theme="1"/>
      <name val="Arial Black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5">
    <xf numFmtId="0" fontId="0" fillId="0" borderId="0" xfId="0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1" applyFont="1" applyFill="1" applyBorder="1" applyAlignment="1">
      <alignment horizontal="left" vertical="center" wrapText="1" indent="1"/>
    </xf>
    <xf numFmtId="3" fontId="5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/>
    <xf numFmtId="0" fontId="0" fillId="0" borderId="4" xfId="0" applyFill="1" applyBorder="1"/>
    <xf numFmtId="0" fontId="14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3" fontId="2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3" fontId="2" fillId="0" borderId="14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4" fontId="17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8"/>
  <sheetViews>
    <sheetView tabSelected="1" topLeftCell="B1" workbookViewId="0">
      <selection activeCell="B2" sqref="B2"/>
    </sheetView>
  </sheetViews>
  <sheetFormatPr defaultColWidth="9.109375" defaultRowHeight="15.6" x14ac:dyDescent="0.3"/>
  <cols>
    <col min="1" max="1" width="0" style="30" hidden="1" customWidth="1"/>
    <col min="2" max="2" width="65.88671875" style="30" customWidth="1"/>
    <col min="3" max="3" width="20.88671875" style="30" hidden="1" customWidth="1"/>
    <col min="4" max="4" width="19.5546875" style="73" hidden="1" customWidth="1"/>
    <col min="5" max="5" width="19.109375" style="74" hidden="1" customWidth="1"/>
    <col min="6" max="6" width="8.21875" style="74" customWidth="1"/>
    <col min="7" max="7" width="18.33203125" style="70" customWidth="1"/>
    <col min="8" max="8" width="7.88671875" style="70" customWidth="1"/>
    <col min="9" max="9" width="17.44140625" style="30" customWidth="1"/>
    <col min="10" max="16384" width="9.109375" style="30"/>
  </cols>
  <sheetData>
    <row r="1" spans="2:11" ht="39.6" customHeight="1" x14ac:dyDescent="0.7">
      <c r="B1" s="31" t="s">
        <v>119</v>
      </c>
    </row>
    <row r="2" spans="2:11" ht="10.199999999999999" customHeight="1" x14ac:dyDescent="0.3">
      <c r="B2" s="144">
        <v>44137</v>
      </c>
    </row>
    <row r="3" spans="2:11" ht="25.8" customHeight="1" x14ac:dyDescent="0.3">
      <c r="B3" s="34" t="s">
        <v>132</v>
      </c>
    </row>
    <row r="4" spans="2:11" ht="12" customHeight="1" x14ac:dyDescent="0.3"/>
    <row r="5" spans="2:11" ht="26.1" customHeight="1" x14ac:dyDescent="0.3">
      <c r="B5" s="4"/>
      <c r="C5" s="5"/>
      <c r="D5" s="35" t="s">
        <v>105</v>
      </c>
      <c r="E5" s="59" t="s">
        <v>104</v>
      </c>
      <c r="F5" s="59"/>
      <c r="G5" s="59" t="s">
        <v>103</v>
      </c>
      <c r="H5" s="59"/>
      <c r="I5" s="35" t="s">
        <v>118</v>
      </c>
    </row>
    <row r="6" spans="2:11" ht="26.1" customHeight="1" x14ac:dyDescent="0.3">
      <c r="B6" s="39" t="s">
        <v>0</v>
      </c>
      <c r="C6" s="1">
        <v>46413</v>
      </c>
      <c r="D6" s="36">
        <v>49524</v>
      </c>
      <c r="E6" s="62">
        <v>23679.34</v>
      </c>
      <c r="F6" s="62"/>
      <c r="G6" s="82">
        <v>50000</v>
      </c>
      <c r="H6" s="82"/>
      <c r="I6" s="128">
        <v>32000</v>
      </c>
    </row>
    <row r="7" spans="2:11" ht="26.1" customHeight="1" x14ac:dyDescent="0.3">
      <c r="B7" s="39" t="s">
        <v>1</v>
      </c>
      <c r="C7" s="3">
        <v>1093</v>
      </c>
      <c r="D7" s="36">
        <v>838</v>
      </c>
      <c r="E7" s="62">
        <v>371</v>
      </c>
      <c r="F7" s="62"/>
      <c r="G7" s="82">
        <v>750</v>
      </c>
      <c r="H7" s="82"/>
      <c r="I7" s="128">
        <v>325</v>
      </c>
    </row>
    <row r="8" spans="2:11" ht="26.1" customHeight="1" x14ac:dyDescent="0.3">
      <c r="B8" s="39" t="s">
        <v>2</v>
      </c>
      <c r="C8" s="3">
        <v>4264</v>
      </c>
      <c r="D8" s="36">
        <v>3134</v>
      </c>
      <c r="E8" s="62">
        <v>848</v>
      </c>
      <c r="F8" s="62"/>
      <c r="G8" s="82">
        <v>1800</v>
      </c>
      <c r="H8" s="82"/>
      <c r="I8" s="128">
        <v>2400</v>
      </c>
      <c r="K8" s="92"/>
    </row>
    <row r="9" spans="2:11" ht="26.1" customHeight="1" x14ac:dyDescent="0.3">
      <c r="B9" s="39" t="s">
        <v>3</v>
      </c>
      <c r="C9" s="3">
        <v>530</v>
      </c>
      <c r="D9" s="36">
        <v>669</v>
      </c>
      <c r="E9" s="62">
        <v>0</v>
      </c>
      <c r="F9" s="62"/>
      <c r="G9" s="82">
        <v>200</v>
      </c>
      <c r="H9" s="82"/>
      <c r="I9" s="128">
        <v>50</v>
      </c>
      <c r="K9" s="121"/>
    </row>
    <row r="10" spans="2:11" ht="26.1" customHeight="1" x14ac:dyDescent="0.3">
      <c r="B10" s="39" t="s">
        <v>141</v>
      </c>
      <c r="C10" s="3"/>
      <c r="D10" s="36"/>
      <c r="E10" s="62"/>
      <c r="F10" s="62"/>
      <c r="G10" s="82">
        <v>0</v>
      </c>
      <c r="H10" s="82"/>
      <c r="I10" s="128">
        <v>3000</v>
      </c>
      <c r="K10" s="121"/>
    </row>
    <row r="11" spans="2:11" ht="26.1" customHeight="1" x14ac:dyDescent="0.3">
      <c r="B11" s="40" t="s">
        <v>4</v>
      </c>
      <c r="C11" s="2">
        <v>4290</v>
      </c>
      <c r="D11" s="37">
        <v>8322</v>
      </c>
      <c r="E11" s="62">
        <v>1518.75</v>
      </c>
      <c r="F11" s="62"/>
      <c r="G11" s="82">
        <v>5000</v>
      </c>
      <c r="H11" s="82"/>
      <c r="I11" s="128">
        <v>3000</v>
      </c>
    </row>
    <row r="12" spans="2:11" ht="26.1" customHeight="1" thickBot="1" x14ac:dyDescent="0.35">
      <c r="B12" s="40" t="s">
        <v>102</v>
      </c>
      <c r="C12" s="8"/>
      <c r="D12" s="38">
        <v>6</v>
      </c>
      <c r="E12" s="99">
        <v>5.48</v>
      </c>
      <c r="F12" s="99"/>
      <c r="G12" s="100">
        <v>8</v>
      </c>
      <c r="H12" s="100"/>
      <c r="I12" s="130">
        <v>4</v>
      </c>
    </row>
    <row r="13" spans="2:11" ht="26.1" customHeight="1" x14ac:dyDescent="0.3">
      <c r="B13" s="41" t="s">
        <v>5</v>
      </c>
      <c r="C13" s="5">
        <f>SUM(C6:C11)</f>
        <v>56590</v>
      </c>
      <c r="D13" s="35">
        <f>SUM(D6:D12)</f>
        <v>62493</v>
      </c>
      <c r="E13" s="97">
        <f>SUM(E6:E12)</f>
        <v>26422.57</v>
      </c>
      <c r="F13" s="97"/>
      <c r="G13" s="96">
        <f>SUM(G6:G12)</f>
        <v>57758</v>
      </c>
      <c r="H13" s="96"/>
      <c r="I13" s="96">
        <f>SUM(I6:I12)</f>
        <v>40779</v>
      </c>
    </row>
    <row r="14" spans="2:11" ht="10.8" customHeight="1" x14ac:dyDescent="0.3">
      <c r="C14" s="5"/>
      <c r="D14" s="75"/>
      <c r="E14" s="76"/>
      <c r="F14" s="76"/>
    </row>
    <row r="15" spans="2:11" ht="28.2" customHeight="1" x14ac:dyDescent="0.3">
      <c r="B15" s="34" t="s">
        <v>6</v>
      </c>
      <c r="C15" s="29" t="s">
        <v>7</v>
      </c>
      <c r="D15" s="35" t="s">
        <v>105</v>
      </c>
    </row>
    <row r="16" spans="2:11" ht="11.4" customHeight="1" x14ac:dyDescent="0.3">
      <c r="B16" s="29"/>
      <c r="C16" s="29"/>
      <c r="D16" s="29"/>
      <c r="E16" s="65"/>
      <c r="F16" s="65"/>
    </row>
    <row r="17" spans="2:12" ht="26.1" customHeight="1" x14ac:dyDescent="0.3">
      <c r="B17" s="9" t="s">
        <v>8</v>
      </c>
      <c r="C17" s="7"/>
      <c r="D17" s="1"/>
    </row>
    <row r="18" spans="2:12" ht="26.1" customHeight="1" x14ac:dyDescent="0.3">
      <c r="B18" s="11" t="s">
        <v>9</v>
      </c>
      <c r="C18" s="12"/>
      <c r="D18" s="2"/>
      <c r="E18" s="59" t="s">
        <v>104</v>
      </c>
      <c r="F18" s="59"/>
      <c r="G18" s="59" t="s">
        <v>103</v>
      </c>
      <c r="H18" s="59"/>
      <c r="I18" s="35" t="s">
        <v>118</v>
      </c>
    </row>
    <row r="19" spans="2:12" ht="26.1" customHeight="1" x14ac:dyDescent="0.3">
      <c r="B19" s="42" t="s">
        <v>10</v>
      </c>
      <c r="C19" s="37">
        <v>225</v>
      </c>
      <c r="D19" s="37">
        <v>275</v>
      </c>
      <c r="E19" s="60">
        <v>114.9</v>
      </c>
      <c r="F19" s="60"/>
      <c r="G19" s="95">
        <v>300</v>
      </c>
      <c r="H19" s="95"/>
      <c r="I19" s="94">
        <v>150</v>
      </c>
      <c r="L19" s="143"/>
    </row>
    <row r="20" spans="2:12" ht="26.1" customHeight="1" x14ac:dyDescent="0.3">
      <c r="B20" s="42" t="s">
        <v>11</v>
      </c>
      <c r="C20" s="37">
        <v>2000</v>
      </c>
      <c r="D20" s="37">
        <v>2000</v>
      </c>
      <c r="E20" s="60">
        <v>549.51</v>
      </c>
      <c r="F20" s="60"/>
      <c r="G20" s="95">
        <v>3500</v>
      </c>
      <c r="H20" s="95"/>
      <c r="I20" s="94">
        <v>1750</v>
      </c>
    </row>
    <row r="21" spans="2:12" ht="26.1" customHeight="1" x14ac:dyDescent="0.3">
      <c r="B21" s="42" t="s">
        <v>12</v>
      </c>
      <c r="C21" s="37">
        <v>100</v>
      </c>
      <c r="D21" s="37">
        <v>125</v>
      </c>
      <c r="E21" s="60"/>
      <c r="F21" s="60"/>
      <c r="G21" s="95">
        <v>125</v>
      </c>
      <c r="H21" s="95"/>
      <c r="I21" s="94">
        <v>50</v>
      </c>
    </row>
    <row r="22" spans="2:12" ht="26.1" customHeight="1" x14ac:dyDescent="0.3">
      <c r="B22" s="42" t="s">
        <v>13</v>
      </c>
      <c r="C22" s="37">
        <v>2350</v>
      </c>
      <c r="D22" s="37">
        <v>2250</v>
      </c>
      <c r="E22" s="60">
        <v>1294.76</v>
      </c>
      <c r="F22" s="60"/>
      <c r="G22" s="95">
        <v>2250</v>
      </c>
      <c r="H22" s="95"/>
      <c r="I22" s="94">
        <v>2250</v>
      </c>
    </row>
    <row r="23" spans="2:12" ht="26.1" customHeight="1" x14ac:dyDescent="0.3">
      <c r="B23" s="42" t="s">
        <v>14</v>
      </c>
      <c r="C23" s="37">
        <v>150</v>
      </c>
      <c r="D23" s="37">
        <v>200</v>
      </c>
      <c r="E23" s="60">
        <v>22.65</v>
      </c>
      <c r="F23" s="60"/>
      <c r="G23" s="95">
        <v>200</v>
      </c>
      <c r="H23" s="95"/>
      <c r="I23" s="94">
        <v>100</v>
      </c>
    </row>
    <row r="24" spans="2:12" ht="26.1" customHeight="1" x14ac:dyDescent="0.3">
      <c r="B24" s="42" t="s">
        <v>15</v>
      </c>
      <c r="C24" s="37">
        <v>149</v>
      </c>
      <c r="D24" s="37">
        <v>280</v>
      </c>
      <c r="E24" s="60"/>
      <c r="F24" s="60"/>
      <c r="G24" s="95">
        <v>350</v>
      </c>
      <c r="H24" s="95"/>
      <c r="I24" s="94">
        <v>350</v>
      </c>
    </row>
    <row r="25" spans="2:12" ht="26.1" customHeight="1" x14ac:dyDescent="0.3">
      <c r="B25" s="42" t="s">
        <v>16</v>
      </c>
      <c r="C25" s="37">
        <v>697</v>
      </c>
      <c r="D25" s="37">
        <v>520</v>
      </c>
      <c r="E25" s="60">
        <v>391.72</v>
      </c>
      <c r="F25" s="60"/>
      <c r="G25" s="95">
        <v>700</v>
      </c>
      <c r="H25" s="95"/>
      <c r="I25" s="94">
        <v>25</v>
      </c>
    </row>
    <row r="26" spans="2:12" ht="26.1" customHeight="1" x14ac:dyDescent="0.3">
      <c r="B26" s="42" t="s">
        <v>17</v>
      </c>
      <c r="C26" s="37">
        <v>588</v>
      </c>
      <c r="D26" s="37">
        <v>455</v>
      </c>
      <c r="E26" s="60">
        <v>1070.27</v>
      </c>
      <c r="F26" s="60"/>
      <c r="G26" s="95">
        <v>850</v>
      </c>
      <c r="H26" s="95"/>
      <c r="I26" s="94">
        <v>25</v>
      </c>
    </row>
    <row r="27" spans="2:12" ht="26.1" customHeight="1" x14ac:dyDescent="0.3">
      <c r="B27" s="42" t="s">
        <v>116</v>
      </c>
      <c r="C27" s="37">
        <v>439</v>
      </c>
      <c r="D27" s="37">
        <v>0</v>
      </c>
      <c r="E27" s="60"/>
      <c r="F27" s="60"/>
      <c r="G27" s="95">
        <v>0</v>
      </c>
      <c r="H27" s="95"/>
      <c r="I27" s="94">
        <v>25</v>
      </c>
    </row>
    <row r="28" spans="2:12" ht="26.1" customHeight="1" thickBot="1" x14ac:dyDescent="0.35">
      <c r="B28" s="42" t="s">
        <v>125</v>
      </c>
      <c r="C28" s="37"/>
      <c r="D28" s="37"/>
      <c r="E28" s="101"/>
      <c r="F28" s="101"/>
      <c r="G28" s="102">
        <v>0</v>
      </c>
      <c r="H28" s="102"/>
      <c r="I28" s="129">
        <v>180</v>
      </c>
    </row>
    <row r="29" spans="2:12" ht="26.1" customHeight="1" x14ac:dyDescent="0.3">
      <c r="B29" s="45" t="s">
        <v>18</v>
      </c>
      <c r="C29" s="46">
        <f t="shared" ref="C29:E29" si="0">SUM(C19:C27)</f>
        <v>6698</v>
      </c>
      <c r="D29" s="46">
        <f t="shared" si="0"/>
        <v>6105</v>
      </c>
      <c r="E29" s="106">
        <f t="shared" si="0"/>
        <v>3443.81</v>
      </c>
      <c r="F29" s="106"/>
      <c r="G29" s="105">
        <f>SUM(G19:G28)</f>
        <v>8275</v>
      </c>
      <c r="H29" s="105"/>
      <c r="I29" s="105">
        <f>SUM(I19:I28)</f>
        <v>4905</v>
      </c>
    </row>
    <row r="30" spans="2:12" ht="26.1" customHeight="1" x14ac:dyDescent="0.3">
      <c r="B30" s="32"/>
      <c r="C30" s="15"/>
      <c r="D30" s="2"/>
      <c r="E30" s="64"/>
      <c r="F30" s="64"/>
    </row>
    <row r="31" spans="2:12" ht="26.1" customHeight="1" x14ac:dyDescent="0.3">
      <c r="B31" s="11" t="s">
        <v>19</v>
      </c>
      <c r="C31" s="5"/>
      <c r="D31" s="35" t="s">
        <v>105</v>
      </c>
      <c r="E31" s="59" t="s">
        <v>104</v>
      </c>
      <c r="F31" s="59"/>
      <c r="G31" s="59" t="s">
        <v>103</v>
      </c>
      <c r="H31" s="59"/>
      <c r="I31" s="35" t="s">
        <v>118</v>
      </c>
    </row>
    <row r="32" spans="2:12" ht="26.1" customHeight="1" x14ac:dyDescent="0.3">
      <c r="B32" s="43" t="s">
        <v>10</v>
      </c>
      <c r="C32" s="37">
        <v>320</v>
      </c>
      <c r="D32" s="37">
        <v>325</v>
      </c>
      <c r="E32" s="60">
        <v>147</v>
      </c>
      <c r="F32" s="60"/>
      <c r="G32" s="107">
        <v>275</v>
      </c>
      <c r="H32" s="107"/>
      <c r="I32" s="107">
        <v>250</v>
      </c>
    </row>
    <row r="33" spans="2:10" ht="26.1" customHeight="1" x14ac:dyDescent="0.3">
      <c r="B33" s="43" t="s">
        <v>11</v>
      </c>
      <c r="C33" s="37">
        <v>150</v>
      </c>
      <c r="D33" s="37">
        <v>600</v>
      </c>
      <c r="E33" s="60">
        <v>481.29</v>
      </c>
      <c r="F33" s="60"/>
      <c r="G33" s="107">
        <v>700</v>
      </c>
      <c r="H33" s="107"/>
      <c r="I33" s="107">
        <v>500</v>
      </c>
    </row>
    <row r="34" spans="2:10" ht="26.1" customHeight="1" x14ac:dyDescent="0.3">
      <c r="B34" s="43" t="s">
        <v>12</v>
      </c>
      <c r="C34" s="37">
        <v>75</v>
      </c>
      <c r="D34" s="37">
        <v>50</v>
      </c>
      <c r="E34" s="60"/>
      <c r="F34" s="60"/>
      <c r="G34" s="107">
        <v>30</v>
      </c>
      <c r="H34" s="107"/>
      <c r="I34" s="107">
        <v>100</v>
      </c>
    </row>
    <row r="35" spans="2:10" ht="26.1" customHeight="1" x14ac:dyDescent="0.3">
      <c r="B35" s="43" t="s">
        <v>13</v>
      </c>
      <c r="C35" s="37">
        <v>180</v>
      </c>
      <c r="D35" s="37">
        <v>150</v>
      </c>
      <c r="E35" s="60"/>
      <c r="F35" s="60"/>
      <c r="G35" s="107">
        <v>100</v>
      </c>
      <c r="H35" s="107"/>
      <c r="I35" s="107">
        <v>100</v>
      </c>
    </row>
    <row r="36" spans="2:10" ht="26.1" customHeight="1" x14ac:dyDescent="0.3">
      <c r="B36" s="42" t="s">
        <v>20</v>
      </c>
      <c r="C36" s="37">
        <v>500</v>
      </c>
      <c r="D36" s="37">
        <v>700</v>
      </c>
      <c r="E36" s="60">
        <v>545.55999999999995</v>
      </c>
      <c r="F36" s="60"/>
      <c r="G36" s="107">
        <v>700</v>
      </c>
      <c r="H36" s="107"/>
      <c r="I36" s="107">
        <v>25</v>
      </c>
    </row>
    <row r="37" spans="2:10" ht="26.1" customHeight="1" x14ac:dyDescent="0.3">
      <c r="B37" s="42" t="s">
        <v>117</v>
      </c>
      <c r="C37" s="37"/>
      <c r="D37" s="37"/>
      <c r="E37" s="60">
        <v>548.70000000000005</v>
      </c>
      <c r="F37" s="60"/>
      <c r="G37" s="107">
        <v>0</v>
      </c>
      <c r="H37" s="107"/>
      <c r="I37" s="107">
        <v>25</v>
      </c>
    </row>
    <row r="38" spans="2:10" ht="26.1" customHeight="1" thickBot="1" x14ac:dyDescent="0.35">
      <c r="B38" s="42" t="s">
        <v>95</v>
      </c>
      <c r="C38" s="44">
        <v>588</v>
      </c>
      <c r="D38" s="37">
        <v>550</v>
      </c>
      <c r="E38" s="101">
        <v>572.55999999999995</v>
      </c>
      <c r="F38" s="101"/>
      <c r="G38" s="108">
        <v>555</v>
      </c>
      <c r="H38" s="108"/>
      <c r="I38" s="108">
        <v>25</v>
      </c>
    </row>
    <row r="39" spans="2:10" ht="26.1" customHeight="1" x14ac:dyDescent="0.3">
      <c r="B39" s="47" t="s">
        <v>18</v>
      </c>
      <c r="C39" s="35">
        <f t="shared" ref="C39:I39" si="1">SUM(C32:C38)</f>
        <v>1813</v>
      </c>
      <c r="D39" s="35">
        <f t="shared" si="1"/>
        <v>2375</v>
      </c>
      <c r="E39" s="59">
        <f t="shared" si="1"/>
        <v>2295.1099999999997</v>
      </c>
      <c r="F39" s="59"/>
      <c r="G39" s="35">
        <f t="shared" si="1"/>
        <v>2360</v>
      </c>
      <c r="H39" s="35"/>
      <c r="I39" s="35">
        <f t="shared" si="1"/>
        <v>1025</v>
      </c>
    </row>
    <row r="40" spans="2:10" ht="26.1" customHeight="1" x14ac:dyDescent="0.3">
      <c r="B40" s="32"/>
      <c r="C40" s="15"/>
      <c r="D40" s="2"/>
      <c r="E40" s="64"/>
      <c r="F40" s="64"/>
    </row>
    <row r="41" spans="2:10" ht="26.1" customHeight="1" x14ac:dyDescent="0.3">
      <c r="B41" s="11" t="s">
        <v>21</v>
      </c>
      <c r="C41" s="10"/>
      <c r="D41" s="35" t="s">
        <v>105</v>
      </c>
      <c r="E41" s="59" t="s">
        <v>104</v>
      </c>
      <c r="F41" s="59"/>
      <c r="G41" s="59" t="s">
        <v>103</v>
      </c>
      <c r="H41" s="59"/>
      <c r="I41" s="35" t="s">
        <v>118</v>
      </c>
    </row>
    <row r="42" spans="2:10" ht="26.1" customHeight="1" x14ac:dyDescent="0.3">
      <c r="B42" s="43" t="s">
        <v>10</v>
      </c>
      <c r="C42" s="37">
        <v>320</v>
      </c>
      <c r="D42" s="37">
        <v>335</v>
      </c>
      <c r="E42" s="60">
        <v>61</v>
      </c>
      <c r="F42" s="60"/>
      <c r="G42" s="37">
        <v>300</v>
      </c>
      <c r="H42" s="37"/>
      <c r="I42" s="128">
        <v>175</v>
      </c>
    </row>
    <row r="43" spans="2:10" ht="26.1" customHeight="1" x14ac:dyDescent="0.3">
      <c r="B43" s="43" t="s">
        <v>11</v>
      </c>
      <c r="C43" s="37">
        <v>75</v>
      </c>
      <c r="D43" s="37">
        <v>150</v>
      </c>
      <c r="E43" s="60"/>
      <c r="F43" s="60"/>
      <c r="G43" s="37">
        <v>210</v>
      </c>
      <c r="H43" s="37"/>
      <c r="I43" s="128">
        <v>125</v>
      </c>
    </row>
    <row r="44" spans="2:10" ht="26.1" customHeight="1" x14ac:dyDescent="0.3">
      <c r="B44" s="43" t="s">
        <v>12</v>
      </c>
      <c r="C44" s="37"/>
      <c r="D44" s="37">
        <v>0</v>
      </c>
      <c r="E44" s="60">
        <v>0</v>
      </c>
      <c r="F44" s="60"/>
      <c r="G44" s="37">
        <v>50</v>
      </c>
      <c r="H44" s="37"/>
      <c r="I44" s="128">
        <v>30</v>
      </c>
      <c r="J44" s="92"/>
    </row>
    <row r="45" spans="2:10" ht="26.1" customHeight="1" x14ac:dyDescent="0.3">
      <c r="B45" s="43" t="s">
        <v>22</v>
      </c>
      <c r="C45" s="37">
        <v>50</v>
      </c>
      <c r="D45" s="37">
        <v>75</v>
      </c>
      <c r="E45" s="60"/>
      <c r="F45" s="60"/>
      <c r="G45" s="37">
        <v>150</v>
      </c>
      <c r="H45" s="37"/>
      <c r="I45" s="128">
        <v>85</v>
      </c>
    </row>
    <row r="46" spans="2:10" ht="26.1" customHeight="1" x14ac:dyDescent="0.3">
      <c r="B46" s="42" t="s">
        <v>20</v>
      </c>
      <c r="C46" s="37">
        <v>0</v>
      </c>
      <c r="D46" s="37">
        <v>723</v>
      </c>
      <c r="E46" s="60">
        <v>549.55999999999995</v>
      </c>
      <c r="F46" s="60"/>
      <c r="G46" s="37">
        <v>700</v>
      </c>
      <c r="H46" s="37"/>
      <c r="I46" s="37">
        <v>25</v>
      </c>
    </row>
    <row r="47" spans="2:10" ht="26.1" customHeight="1" x14ac:dyDescent="0.3">
      <c r="B47" s="42" t="s">
        <v>117</v>
      </c>
      <c r="C47" s="37"/>
      <c r="D47" s="37"/>
      <c r="E47" s="60"/>
      <c r="F47" s="60"/>
      <c r="G47" s="37">
        <v>0</v>
      </c>
      <c r="H47" s="37"/>
      <c r="I47" s="37">
        <v>25</v>
      </c>
    </row>
    <row r="48" spans="2:10" ht="26.1" customHeight="1" thickBot="1" x14ac:dyDescent="0.35">
      <c r="B48" s="42" t="s">
        <v>95</v>
      </c>
      <c r="C48" s="44">
        <v>588</v>
      </c>
      <c r="D48" s="44">
        <v>520</v>
      </c>
      <c r="E48" s="101">
        <v>596.6</v>
      </c>
      <c r="F48" s="101"/>
      <c r="G48" s="98">
        <v>575</v>
      </c>
      <c r="H48" s="98"/>
      <c r="I48" s="98">
        <v>25</v>
      </c>
    </row>
    <row r="49" spans="2:9" ht="26.1" customHeight="1" x14ac:dyDescent="0.3">
      <c r="B49" s="47" t="s">
        <v>18</v>
      </c>
      <c r="C49" s="46">
        <f t="shared" ref="C49:I49" si="2">SUM(C42:C48)</f>
        <v>1033</v>
      </c>
      <c r="D49" s="46">
        <f t="shared" si="2"/>
        <v>1803</v>
      </c>
      <c r="E49" s="106">
        <f t="shared" si="2"/>
        <v>1207.1599999999999</v>
      </c>
      <c r="F49" s="106"/>
      <c r="G49" s="105">
        <f t="shared" si="2"/>
        <v>1985</v>
      </c>
      <c r="H49" s="105"/>
      <c r="I49" s="105">
        <f t="shared" si="2"/>
        <v>490</v>
      </c>
    </row>
    <row r="50" spans="2:9" ht="26.1" customHeight="1" x14ac:dyDescent="0.3">
      <c r="B50" s="32"/>
      <c r="C50" s="15"/>
      <c r="D50" s="2"/>
      <c r="E50" s="64"/>
      <c r="F50" s="64"/>
    </row>
    <row r="51" spans="2:9" ht="26.1" customHeight="1" x14ac:dyDescent="0.3">
      <c r="B51" s="11" t="s">
        <v>24</v>
      </c>
      <c r="C51" s="10"/>
      <c r="D51" s="35" t="s">
        <v>105</v>
      </c>
      <c r="E51" s="59" t="s">
        <v>104</v>
      </c>
      <c r="F51" s="59"/>
      <c r="G51" s="59" t="s">
        <v>103</v>
      </c>
      <c r="H51" s="59"/>
      <c r="I51" s="35" t="s">
        <v>118</v>
      </c>
    </row>
    <row r="52" spans="2:9" ht="26.1" customHeight="1" x14ac:dyDescent="0.3">
      <c r="B52" s="42" t="s">
        <v>10</v>
      </c>
      <c r="C52" s="37">
        <v>500</v>
      </c>
      <c r="D52" s="37">
        <v>500</v>
      </c>
      <c r="E52" s="60"/>
      <c r="F52" s="60"/>
      <c r="G52" s="37">
        <v>700</v>
      </c>
      <c r="H52" s="37"/>
      <c r="I52" s="37">
        <v>350</v>
      </c>
    </row>
    <row r="53" spans="2:9" ht="26.1" customHeight="1" x14ac:dyDescent="0.3">
      <c r="B53" s="42" t="s">
        <v>25</v>
      </c>
      <c r="C53" s="37">
        <v>500</v>
      </c>
      <c r="D53" s="37">
        <v>800</v>
      </c>
      <c r="E53" s="60">
        <v>87.75</v>
      </c>
      <c r="F53" s="60"/>
      <c r="G53" s="37">
        <v>500</v>
      </c>
      <c r="H53" s="37"/>
      <c r="I53" s="37">
        <v>250</v>
      </c>
    </row>
    <row r="54" spans="2:9" ht="26.1" customHeight="1" x14ac:dyDescent="0.3">
      <c r="B54" s="42" t="s">
        <v>22</v>
      </c>
      <c r="C54" s="37">
        <v>100</v>
      </c>
      <c r="D54" s="37">
        <v>500</v>
      </c>
      <c r="E54" s="60">
        <v>74.91</v>
      </c>
      <c r="F54" s="60"/>
      <c r="G54" s="37">
        <v>500</v>
      </c>
      <c r="H54" s="37"/>
      <c r="I54" s="37">
        <v>250</v>
      </c>
    </row>
    <row r="55" spans="2:9" ht="26.1" customHeight="1" x14ac:dyDescent="0.3">
      <c r="B55" s="42" t="s">
        <v>26</v>
      </c>
      <c r="C55" s="37">
        <v>130</v>
      </c>
      <c r="D55" s="37">
        <v>150</v>
      </c>
      <c r="E55" s="60"/>
      <c r="F55" s="60"/>
      <c r="G55" s="37">
        <v>150</v>
      </c>
      <c r="H55" s="37"/>
      <c r="I55" s="37">
        <v>150</v>
      </c>
    </row>
    <row r="56" spans="2:9" ht="26.1" customHeight="1" x14ac:dyDescent="0.3">
      <c r="B56" s="42" t="s">
        <v>27</v>
      </c>
      <c r="C56" s="37">
        <v>200</v>
      </c>
      <c r="D56" s="37">
        <v>400</v>
      </c>
      <c r="E56" s="60"/>
      <c r="F56" s="60"/>
      <c r="G56" s="37">
        <v>300</v>
      </c>
      <c r="H56" s="37"/>
      <c r="I56" s="37">
        <v>150</v>
      </c>
    </row>
    <row r="57" spans="2:9" ht="26.1" customHeight="1" x14ac:dyDescent="0.3">
      <c r="B57" s="42" t="s">
        <v>15</v>
      </c>
      <c r="C57" s="48">
        <v>350</v>
      </c>
      <c r="D57" s="37">
        <v>350</v>
      </c>
      <c r="E57" s="60"/>
      <c r="F57" s="60"/>
      <c r="G57" s="37">
        <v>350</v>
      </c>
      <c r="H57" s="37"/>
      <c r="I57" s="37">
        <v>350</v>
      </c>
    </row>
    <row r="58" spans="2:9" ht="26.1" customHeight="1" x14ac:dyDescent="0.3">
      <c r="B58" s="42" t="s">
        <v>16</v>
      </c>
      <c r="C58" s="37">
        <v>500</v>
      </c>
      <c r="D58" s="37">
        <v>610</v>
      </c>
      <c r="E58" s="60">
        <v>291.32</v>
      </c>
      <c r="F58" s="60"/>
      <c r="G58" s="37">
        <v>700</v>
      </c>
      <c r="H58" s="37"/>
      <c r="I58" s="37">
        <v>25</v>
      </c>
    </row>
    <row r="59" spans="2:9" ht="26.1" customHeight="1" x14ac:dyDescent="0.3">
      <c r="B59" s="42" t="s">
        <v>127</v>
      </c>
      <c r="C59" s="37"/>
      <c r="D59" s="37"/>
      <c r="E59" s="111"/>
      <c r="F59" s="111"/>
      <c r="G59" s="110">
        <v>0</v>
      </c>
      <c r="H59" s="110"/>
      <c r="I59" s="127">
        <v>780</v>
      </c>
    </row>
    <row r="60" spans="2:9" ht="26.1" customHeight="1" thickBot="1" x14ac:dyDescent="0.35">
      <c r="B60" s="42" t="s">
        <v>116</v>
      </c>
      <c r="C60" s="37">
        <v>300</v>
      </c>
      <c r="D60" s="37">
        <v>0</v>
      </c>
      <c r="E60" s="101"/>
      <c r="F60" s="101"/>
      <c r="G60" s="98">
        <v>0</v>
      </c>
      <c r="H60" s="98"/>
      <c r="I60" s="98">
        <v>25</v>
      </c>
    </row>
    <row r="61" spans="2:9" ht="26.1" customHeight="1" x14ac:dyDescent="0.3">
      <c r="B61" s="47" t="s">
        <v>18</v>
      </c>
      <c r="C61" s="46">
        <f t="shared" ref="C61:I61" si="3">SUM(C52:C60)</f>
        <v>2580</v>
      </c>
      <c r="D61" s="46">
        <f t="shared" si="3"/>
        <v>3310</v>
      </c>
      <c r="E61" s="61">
        <f t="shared" si="3"/>
        <v>453.98</v>
      </c>
      <c r="F61" s="61"/>
      <c r="G61" s="46">
        <f t="shared" si="3"/>
        <v>3200</v>
      </c>
      <c r="H61" s="46"/>
      <c r="I61" s="46">
        <f t="shared" si="3"/>
        <v>2330</v>
      </c>
    </row>
    <row r="62" spans="2:9" ht="26.1" customHeight="1" x14ac:dyDescent="0.3">
      <c r="B62" s="32"/>
      <c r="C62" s="16"/>
      <c r="D62" s="13"/>
      <c r="E62" s="64"/>
      <c r="F62" s="64"/>
    </row>
    <row r="63" spans="2:9" ht="26.1" customHeight="1" x14ac:dyDescent="0.3">
      <c r="B63" s="11" t="s">
        <v>28</v>
      </c>
      <c r="C63" s="10"/>
      <c r="D63" s="35" t="s">
        <v>105</v>
      </c>
      <c r="E63" s="59" t="s">
        <v>104</v>
      </c>
      <c r="F63" s="59"/>
      <c r="G63" s="59" t="s">
        <v>103</v>
      </c>
      <c r="H63" s="59"/>
      <c r="I63" s="35" t="s">
        <v>118</v>
      </c>
    </row>
    <row r="64" spans="2:9" ht="26.1" customHeight="1" x14ac:dyDescent="0.3">
      <c r="B64" s="42" t="s">
        <v>10</v>
      </c>
      <c r="C64" s="37">
        <v>650</v>
      </c>
      <c r="D64" s="37">
        <v>450</v>
      </c>
      <c r="E64" s="60">
        <v>75.25</v>
      </c>
      <c r="F64" s="60"/>
      <c r="G64" s="107">
        <v>560</v>
      </c>
      <c r="H64" s="107"/>
      <c r="I64" s="107">
        <v>225</v>
      </c>
    </row>
    <row r="65" spans="2:9" ht="26.1" customHeight="1" x14ac:dyDescent="0.3">
      <c r="B65" s="42" t="s">
        <v>25</v>
      </c>
      <c r="C65" s="48">
        <v>0</v>
      </c>
      <c r="D65" s="48">
        <v>200</v>
      </c>
      <c r="E65" s="60"/>
      <c r="F65" s="60"/>
      <c r="G65" s="107">
        <v>200</v>
      </c>
      <c r="H65" s="107"/>
      <c r="I65" s="107">
        <v>200</v>
      </c>
    </row>
    <row r="66" spans="2:9" ht="26.1" customHeight="1" x14ac:dyDescent="0.3">
      <c r="B66" s="42" t="s">
        <v>29</v>
      </c>
      <c r="C66" s="37">
        <v>30</v>
      </c>
      <c r="D66" s="37">
        <v>30</v>
      </c>
      <c r="E66" s="60"/>
      <c r="F66" s="60"/>
      <c r="G66" s="107">
        <v>30</v>
      </c>
      <c r="H66" s="107"/>
      <c r="I66" s="107">
        <v>30</v>
      </c>
    </row>
    <row r="67" spans="2:9" ht="26.1" customHeight="1" x14ac:dyDescent="0.3">
      <c r="B67" s="42" t="s">
        <v>13</v>
      </c>
      <c r="C67" s="37">
        <v>525</v>
      </c>
      <c r="D67" s="37">
        <v>525</v>
      </c>
      <c r="E67" s="60">
        <v>381.26</v>
      </c>
      <c r="F67" s="60"/>
      <c r="G67" s="107">
        <v>1000</v>
      </c>
      <c r="H67" s="107"/>
      <c r="I67" s="107">
        <v>1000</v>
      </c>
    </row>
    <row r="68" spans="2:9" ht="26.1" customHeight="1" x14ac:dyDescent="0.3">
      <c r="B68" s="42" t="s">
        <v>38</v>
      </c>
      <c r="C68" s="44">
        <v>500</v>
      </c>
      <c r="D68" s="44">
        <v>700</v>
      </c>
      <c r="E68" s="60">
        <v>512.55999999999995</v>
      </c>
      <c r="F68" s="60"/>
      <c r="G68" s="107">
        <v>700</v>
      </c>
      <c r="H68" s="107"/>
      <c r="I68" s="107">
        <v>25</v>
      </c>
    </row>
    <row r="69" spans="2:9" ht="26.1" customHeight="1" thickBot="1" x14ac:dyDescent="0.35">
      <c r="B69" s="42" t="s">
        <v>111</v>
      </c>
      <c r="C69" s="37"/>
      <c r="D69" s="37"/>
      <c r="E69" s="101">
        <v>614.46</v>
      </c>
      <c r="F69" s="101"/>
      <c r="G69" s="108">
        <v>0</v>
      </c>
      <c r="H69" s="108"/>
      <c r="I69" s="108">
        <v>25</v>
      </c>
    </row>
    <row r="70" spans="2:9" ht="26.1" customHeight="1" x14ac:dyDescent="0.3">
      <c r="B70" s="47" t="s">
        <v>18</v>
      </c>
      <c r="C70" s="46">
        <f>SUM(C64:C68)</f>
        <v>1705</v>
      </c>
      <c r="D70" s="46">
        <f>SUM(D64:D68)</f>
        <v>1905</v>
      </c>
      <c r="E70" s="106">
        <f>SUM(E64:E68)</f>
        <v>969.06999999999994</v>
      </c>
      <c r="F70" s="106"/>
      <c r="G70" s="105">
        <f>SUM(G64:G69)</f>
        <v>2490</v>
      </c>
      <c r="H70" s="105"/>
      <c r="I70" s="105">
        <f>SUM(I64:I69)</f>
        <v>1505</v>
      </c>
    </row>
    <row r="71" spans="2:9" ht="26.1" customHeight="1" x14ac:dyDescent="0.3">
      <c r="B71" s="33"/>
      <c r="C71" s="10"/>
      <c r="D71" s="2"/>
      <c r="E71" s="64"/>
      <c r="F71" s="64"/>
    </row>
    <row r="72" spans="2:9" ht="26.1" customHeight="1" x14ac:dyDescent="0.3">
      <c r="B72" s="11" t="s">
        <v>30</v>
      </c>
      <c r="C72" s="12"/>
      <c r="D72" s="35" t="s">
        <v>105</v>
      </c>
      <c r="E72" s="59" t="s">
        <v>104</v>
      </c>
      <c r="F72" s="59"/>
      <c r="G72" s="59" t="s">
        <v>103</v>
      </c>
      <c r="H72" s="59"/>
      <c r="I72" s="35" t="s">
        <v>118</v>
      </c>
    </row>
    <row r="73" spans="2:9" ht="26.1" customHeight="1" x14ac:dyDescent="0.3">
      <c r="B73" s="43" t="s">
        <v>10</v>
      </c>
      <c r="C73" s="37">
        <v>320</v>
      </c>
      <c r="D73" s="49">
        <v>320</v>
      </c>
      <c r="E73" s="60"/>
      <c r="F73" s="60"/>
      <c r="G73" s="37">
        <v>448</v>
      </c>
      <c r="H73" s="37"/>
      <c r="I73" s="37">
        <v>225</v>
      </c>
    </row>
    <row r="74" spans="2:9" ht="26.1" customHeight="1" x14ac:dyDescent="0.3">
      <c r="B74" s="43" t="s">
        <v>31</v>
      </c>
      <c r="C74" s="37">
        <v>400</v>
      </c>
      <c r="D74" s="49">
        <v>400</v>
      </c>
      <c r="E74" s="60"/>
      <c r="F74" s="60"/>
      <c r="G74" s="37">
        <v>600</v>
      </c>
      <c r="H74" s="37"/>
      <c r="I74" s="37">
        <v>600</v>
      </c>
    </row>
    <row r="75" spans="2:9" ht="26.1" customHeight="1" x14ac:dyDescent="0.3">
      <c r="B75" s="43" t="s">
        <v>32</v>
      </c>
      <c r="C75" s="37">
        <v>350</v>
      </c>
      <c r="D75" s="49">
        <v>200</v>
      </c>
      <c r="E75" s="60"/>
      <c r="F75" s="60"/>
      <c r="G75" s="37">
        <v>200</v>
      </c>
      <c r="H75" s="37"/>
      <c r="I75" s="37">
        <v>200</v>
      </c>
    </row>
    <row r="76" spans="2:9" ht="26.1" customHeight="1" x14ac:dyDescent="0.3">
      <c r="B76" s="43" t="s">
        <v>96</v>
      </c>
      <c r="C76" s="37">
        <v>0</v>
      </c>
      <c r="D76" s="49">
        <v>288</v>
      </c>
      <c r="E76" s="111"/>
      <c r="F76" s="111"/>
      <c r="G76" s="110">
        <v>400</v>
      </c>
      <c r="H76" s="110"/>
      <c r="I76" s="110">
        <v>400</v>
      </c>
    </row>
    <row r="77" spans="2:9" ht="26.1" customHeight="1" x14ac:dyDescent="0.3">
      <c r="B77" s="43" t="s">
        <v>20</v>
      </c>
      <c r="C77" s="44">
        <v>500</v>
      </c>
      <c r="D77" s="109">
        <v>700</v>
      </c>
      <c r="E77" s="66"/>
      <c r="F77" s="66"/>
      <c r="G77" s="37">
        <v>700</v>
      </c>
      <c r="H77" s="37"/>
      <c r="I77" s="37">
        <v>25</v>
      </c>
    </row>
    <row r="78" spans="2:9" ht="26.1" customHeight="1" thickBot="1" x14ac:dyDescent="0.35">
      <c r="B78" s="42" t="s">
        <v>117</v>
      </c>
      <c r="C78" s="37"/>
      <c r="D78" s="37"/>
      <c r="E78" s="101">
        <v>614.46</v>
      </c>
      <c r="F78" s="101"/>
      <c r="G78" s="108">
        <v>0</v>
      </c>
      <c r="H78" s="108"/>
      <c r="I78" s="108">
        <v>25</v>
      </c>
    </row>
    <row r="79" spans="2:9" ht="26.1" customHeight="1" x14ac:dyDescent="0.3">
      <c r="B79" s="47" t="s">
        <v>18</v>
      </c>
      <c r="C79" s="50">
        <f>SUM(C73:C77)</f>
        <v>1570</v>
      </c>
      <c r="D79" s="50">
        <f>SUM(D73:D77)</f>
        <v>1908</v>
      </c>
      <c r="E79" s="67"/>
      <c r="F79" s="67"/>
      <c r="G79" s="50">
        <f>SUM(G73:G78)</f>
        <v>2348</v>
      </c>
      <c r="H79" s="50"/>
      <c r="I79" s="50">
        <f>SUM(I73:I78)</f>
        <v>1475</v>
      </c>
    </row>
    <row r="80" spans="2:9" ht="26.1" customHeight="1" thickBot="1" x14ac:dyDescent="0.35">
      <c r="B80" s="32"/>
      <c r="C80" s="10"/>
      <c r="D80" s="2"/>
      <c r="E80" s="64"/>
      <c r="F80" s="64"/>
    </row>
    <row r="81" spans="2:9" ht="26.1" customHeight="1" thickBot="1" x14ac:dyDescent="0.35">
      <c r="B81" s="17" t="s">
        <v>33</v>
      </c>
      <c r="C81" s="18">
        <f>SUM(C79,C70,C61,C49,C39,C29)</f>
        <v>15399</v>
      </c>
      <c r="D81" s="112">
        <f>SUM(D79,D70,D61,D49,D39,D29)</f>
        <v>17406</v>
      </c>
      <c r="E81" s="113"/>
      <c r="F81" s="113"/>
      <c r="G81" s="114">
        <f>G29+G39+G49+G61+G70+G79</f>
        <v>20658</v>
      </c>
      <c r="H81" s="137"/>
      <c r="I81" s="115">
        <f>I79+I70+I61+I49+I39+I29</f>
        <v>11730</v>
      </c>
    </row>
    <row r="82" spans="2:9" ht="26.1" customHeight="1" x14ac:dyDescent="0.3">
      <c r="B82" s="19"/>
      <c r="C82" s="20"/>
      <c r="D82" s="6"/>
      <c r="E82" s="64"/>
      <c r="F82" s="64"/>
    </row>
    <row r="83" spans="2:9" ht="26.1" customHeight="1" x14ac:dyDescent="0.3">
      <c r="B83" s="9" t="s">
        <v>98</v>
      </c>
      <c r="C83" s="2"/>
      <c r="D83" s="2"/>
      <c r="E83" s="64"/>
      <c r="F83" s="64"/>
    </row>
    <row r="84" spans="2:9" ht="9.6" customHeight="1" x14ac:dyDescent="0.3">
      <c r="B84" s="23"/>
      <c r="C84" s="2"/>
      <c r="D84" s="2"/>
      <c r="E84" s="64"/>
      <c r="F84" s="64"/>
    </row>
    <row r="85" spans="2:9" ht="26.1" customHeight="1" x14ac:dyDescent="0.3">
      <c r="B85" s="11" t="s">
        <v>54</v>
      </c>
      <c r="C85" s="13"/>
      <c r="D85" s="35" t="s">
        <v>105</v>
      </c>
      <c r="E85" s="59" t="s">
        <v>104</v>
      </c>
      <c r="F85" s="59"/>
      <c r="G85" s="59" t="s">
        <v>103</v>
      </c>
      <c r="H85" s="59"/>
      <c r="I85" s="35" t="s">
        <v>118</v>
      </c>
    </row>
    <row r="86" spans="2:9" ht="26.1" customHeight="1" x14ac:dyDescent="0.3">
      <c r="B86" s="42" t="s">
        <v>10</v>
      </c>
      <c r="C86" s="37">
        <v>320</v>
      </c>
      <c r="D86" s="37">
        <v>330</v>
      </c>
      <c r="E86" s="60"/>
      <c r="F86" s="60"/>
      <c r="G86" s="37">
        <v>462</v>
      </c>
      <c r="H86" s="37"/>
      <c r="I86" s="37">
        <v>230</v>
      </c>
    </row>
    <row r="87" spans="2:9" ht="26.1" customHeight="1" x14ac:dyDescent="0.3">
      <c r="B87" s="42" t="s">
        <v>25</v>
      </c>
      <c r="C87" s="37">
        <v>50</v>
      </c>
      <c r="D87" s="37">
        <v>150</v>
      </c>
      <c r="E87" s="60"/>
      <c r="F87" s="60"/>
      <c r="G87" s="37">
        <v>210</v>
      </c>
      <c r="H87" s="37"/>
      <c r="I87" s="37">
        <v>105</v>
      </c>
    </row>
    <row r="88" spans="2:9" ht="26.1" customHeight="1" x14ac:dyDescent="0.3">
      <c r="B88" s="42" t="s">
        <v>55</v>
      </c>
      <c r="C88" s="37">
        <v>50</v>
      </c>
      <c r="D88" s="37">
        <v>50</v>
      </c>
      <c r="E88" s="60"/>
      <c r="F88" s="60"/>
      <c r="G88" s="37">
        <v>50</v>
      </c>
      <c r="H88" s="37"/>
      <c r="I88" s="37">
        <v>50</v>
      </c>
    </row>
    <row r="89" spans="2:9" ht="26.1" customHeight="1" x14ac:dyDescent="0.3">
      <c r="B89" s="42" t="s">
        <v>13</v>
      </c>
      <c r="C89" s="37">
        <v>25</v>
      </c>
      <c r="D89" s="37">
        <v>25</v>
      </c>
      <c r="E89" s="60"/>
      <c r="F89" s="60"/>
      <c r="G89" s="37">
        <v>75</v>
      </c>
      <c r="H89" s="37"/>
      <c r="I89" s="37">
        <v>150</v>
      </c>
    </row>
    <row r="90" spans="2:9" ht="26.1" customHeight="1" x14ac:dyDescent="0.3">
      <c r="B90" s="42" t="s">
        <v>56</v>
      </c>
      <c r="C90" s="37">
        <v>150</v>
      </c>
      <c r="D90" s="37">
        <v>100</v>
      </c>
      <c r="E90" s="60"/>
      <c r="F90" s="60"/>
      <c r="G90" s="37">
        <v>300</v>
      </c>
      <c r="H90" s="37"/>
      <c r="I90" s="37">
        <v>300</v>
      </c>
    </row>
    <row r="91" spans="2:9" ht="26.1" customHeight="1" thickBot="1" x14ac:dyDescent="0.35">
      <c r="B91" s="42" t="s">
        <v>136</v>
      </c>
      <c r="C91" s="44">
        <v>434</v>
      </c>
      <c r="D91" s="44">
        <v>510</v>
      </c>
      <c r="E91" s="101"/>
      <c r="F91" s="101"/>
      <c r="G91" s="98">
        <v>700</v>
      </c>
      <c r="H91" s="98"/>
      <c r="I91" s="98">
        <v>50</v>
      </c>
    </row>
    <row r="92" spans="2:9" ht="26.1" customHeight="1" x14ac:dyDescent="0.3">
      <c r="B92" s="47" t="s">
        <v>18</v>
      </c>
      <c r="C92" s="46">
        <f>SUM(C86:C91)</f>
        <v>1029</v>
      </c>
      <c r="D92" s="46">
        <f>SUM(D86:D91)</f>
        <v>1165</v>
      </c>
      <c r="E92" s="106"/>
      <c r="F92" s="106"/>
      <c r="G92" s="105">
        <f>SUM(G86:G91)</f>
        <v>1797</v>
      </c>
      <c r="H92" s="105"/>
      <c r="I92" s="105">
        <f>SUM(I86:I91)</f>
        <v>885</v>
      </c>
    </row>
    <row r="93" spans="2:9" ht="26.1" customHeight="1" x14ac:dyDescent="0.3">
      <c r="B93" s="23"/>
      <c r="C93" s="2"/>
      <c r="D93" s="2"/>
      <c r="E93" s="64"/>
      <c r="F93" s="64"/>
    </row>
    <row r="94" spans="2:9" ht="26.1" customHeight="1" x14ac:dyDescent="0.3">
      <c r="B94" s="11" t="s">
        <v>57</v>
      </c>
      <c r="C94" s="13"/>
      <c r="D94" s="35" t="s">
        <v>105</v>
      </c>
      <c r="E94" s="59" t="s">
        <v>104</v>
      </c>
      <c r="F94" s="59"/>
      <c r="G94" s="59" t="s">
        <v>103</v>
      </c>
      <c r="H94" s="59"/>
      <c r="I94" s="35" t="s">
        <v>118</v>
      </c>
    </row>
    <row r="95" spans="2:9" ht="26.1" customHeight="1" x14ac:dyDescent="0.3">
      <c r="B95" s="42" t="s">
        <v>10</v>
      </c>
      <c r="C95" s="37">
        <v>200</v>
      </c>
      <c r="D95" s="37">
        <v>200</v>
      </c>
      <c r="E95" s="60"/>
      <c r="F95" s="60"/>
      <c r="G95" s="37">
        <v>280</v>
      </c>
      <c r="H95" s="37"/>
      <c r="I95" s="37">
        <v>140</v>
      </c>
    </row>
    <row r="96" spans="2:9" ht="26.1" customHeight="1" x14ac:dyDescent="0.3">
      <c r="B96" s="42" t="s">
        <v>25</v>
      </c>
      <c r="C96" s="37">
        <v>200</v>
      </c>
      <c r="D96" s="37">
        <v>200</v>
      </c>
      <c r="E96" s="60"/>
      <c r="F96" s="60"/>
      <c r="G96" s="37">
        <v>280</v>
      </c>
      <c r="H96" s="37"/>
      <c r="I96" s="37">
        <v>140</v>
      </c>
    </row>
    <row r="97" spans="2:9" ht="26.1" customHeight="1" x14ac:dyDescent="0.3">
      <c r="B97" s="42" t="s">
        <v>106</v>
      </c>
      <c r="C97" s="37">
        <v>36</v>
      </c>
      <c r="D97" s="37">
        <v>35</v>
      </c>
      <c r="E97" s="60"/>
      <c r="F97" s="60"/>
      <c r="G97" s="37">
        <v>35</v>
      </c>
      <c r="H97" s="37"/>
      <c r="I97" s="37">
        <v>35</v>
      </c>
    </row>
    <row r="98" spans="2:9" ht="26.1" customHeight="1" x14ac:dyDescent="0.3">
      <c r="B98" s="42" t="s">
        <v>107</v>
      </c>
      <c r="C98" s="37">
        <v>200</v>
      </c>
      <c r="D98" s="37">
        <v>200</v>
      </c>
      <c r="E98" s="60"/>
      <c r="F98" s="60"/>
      <c r="G98" s="37">
        <v>500</v>
      </c>
      <c r="H98" s="37"/>
      <c r="I98" s="37">
        <v>250</v>
      </c>
    </row>
    <row r="99" spans="2:9" ht="26.1" customHeight="1" x14ac:dyDescent="0.3">
      <c r="B99" s="42" t="s">
        <v>137</v>
      </c>
      <c r="C99" s="37">
        <v>500</v>
      </c>
      <c r="D99" s="37">
        <v>525</v>
      </c>
      <c r="E99" s="60"/>
      <c r="F99" s="60"/>
      <c r="G99" s="37">
        <v>700</v>
      </c>
      <c r="H99" s="37"/>
      <c r="I99" s="37">
        <v>50</v>
      </c>
    </row>
    <row r="100" spans="2:9" ht="26.1" customHeight="1" thickBot="1" x14ac:dyDescent="0.35">
      <c r="B100" s="42" t="s">
        <v>15</v>
      </c>
      <c r="C100" s="44">
        <v>0</v>
      </c>
      <c r="D100" s="44">
        <v>0</v>
      </c>
      <c r="E100" s="101"/>
      <c r="F100" s="101"/>
      <c r="G100" s="98">
        <v>350</v>
      </c>
      <c r="H100" s="98"/>
      <c r="I100" s="98">
        <v>350</v>
      </c>
    </row>
    <row r="101" spans="2:9" ht="26.1" customHeight="1" x14ac:dyDescent="0.3">
      <c r="B101" s="47" t="s">
        <v>18</v>
      </c>
      <c r="C101" s="46">
        <f>SUM(C97:C100)</f>
        <v>736</v>
      </c>
      <c r="D101" s="46">
        <f>SUM(D97:D100)</f>
        <v>760</v>
      </c>
      <c r="E101" s="106"/>
      <c r="F101" s="106"/>
      <c r="G101" s="105">
        <f>SUM(G95:G100)</f>
        <v>2145</v>
      </c>
      <c r="H101" s="105"/>
      <c r="I101" s="105">
        <f>SUM(I95:I100)</f>
        <v>965</v>
      </c>
    </row>
    <row r="102" spans="2:9" ht="26.1" customHeight="1" x14ac:dyDescent="0.3">
      <c r="B102" s="19"/>
      <c r="C102" s="6"/>
      <c r="D102" s="6"/>
      <c r="E102" s="63"/>
      <c r="F102" s="63"/>
      <c r="G102" s="6"/>
      <c r="H102" s="6"/>
    </row>
    <row r="103" spans="2:9" ht="26.1" customHeight="1" x14ac:dyDescent="0.3">
      <c r="B103" s="85" t="s">
        <v>112</v>
      </c>
      <c r="C103" s="78"/>
      <c r="D103" s="35" t="s">
        <v>105</v>
      </c>
      <c r="E103" s="59" t="s">
        <v>104</v>
      </c>
      <c r="F103" s="59"/>
      <c r="G103" s="59" t="s">
        <v>103</v>
      </c>
      <c r="H103" s="59"/>
      <c r="I103" s="35" t="s">
        <v>118</v>
      </c>
    </row>
    <row r="104" spans="2:9" ht="26.1" customHeight="1" x14ac:dyDescent="0.3">
      <c r="B104" s="86" t="s">
        <v>10</v>
      </c>
      <c r="C104" s="79">
        <v>320</v>
      </c>
      <c r="D104" s="82">
        <v>350</v>
      </c>
      <c r="E104" s="61"/>
      <c r="F104" s="61"/>
      <c r="G104" s="37">
        <v>490</v>
      </c>
      <c r="H104" s="37"/>
      <c r="I104" s="128">
        <v>245</v>
      </c>
    </row>
    <row r="105" spans="2:9" ht="26.1" customHeight="1" x14ac:dyDescent="0.3">
      <c r="B105" s="86" t="s">
        <v>113</v>
      </c>
      <c r="C105" s="79">
        <v>36</v>
      </c>
      <c r="D105" s="82">
        <v>35</v>
      </c>
      <c r="E105" s="61"/>
      <c r="F105" s="61"/>
      <c r="G105" s="37">
        <v>35</v>
      </c>
      <c r="H105" s="37"/>
      <c r="I105" s="128">
        <v>35</v>
      </c>
    </row>
    <row r="106" spans="2:9" ht="26.1" customHeight="1" x14ac:dyDescent="0.3">
      <c r="B106" s="86" t="s">
        <v>114</v>
      </c>
      <c r="C106" s="79">
        <v>200</v>
      </c>
      <c r="D106" s="82">
        <v>200</v>
      </c>
      <c r="E106" s="61"/>
      <c r="F106" s="61"/>
      <c r="G106" s="37">
        <v>500</v>
      </c>
      <c r="H106" s="37"/>
      <c r="I106" s="128">
        <v>500</v>
      </c>
    </row>
    <row r="107" spans="2:9" ht="26.1" customHeight="1" x14ac:dyDescent="0.3">
      <c r="B107" s="86" t="s">
        <v>138</v>
      </c>
      <c r="C107" s="79">
        <v>500</v>
      </c>
      <c r="D107" s="82">
        <v>525</v>
      </c>
      <c r="E107" s="61"/>
      <c r="F107" s="61"/>
      <c r="G107" s="37">
        <v>700</v>
      </c>
      <c r="H107" s="37"/>
      <c r="I107" s="82">
        <v>50</v>
      </c>
    </row>
    <row r="108" spans="2:9" ht="26.1" customHeight="1" thickBot="1" x14ac:dyDescent="0.35">
      <c r="B108" s="86" t="s">
        <v>58</v>
      </c>
      <c r="C108" s="80">
        <v>0</v>
      </c>
      <c r="D108" s="83">
        <v>0</v>
      </c>
      <c r="E108" s="103"/>
      <c r="F108" s="103"/>
      <c r="G108" s="98">
        <v>350</v>
      </c>
      <c r="H108" s="98"/>
      <c r="I108" s="100">
        <v>350</v>
      </c>
    </row>
    <row r="109" spans="2:9" ht="26.1" customHeight="1" x14ac:dyDescent="0.3">
      <c r="B109" s="85" t="s">
        <v>18</v>
      </c>
      <c r="C109" s="81">
        <f>SUM(C104:C108)</f>
        <v>1056</v>
      </c>
      <c r="D109" s="84">
        <f>SUM(D104:D108)</f>
        <v>1110</v>
      </c>
      <c r="E109" s="106"/>
      <c r="F109" s="106"/>
      <c r="G109" s="105">
        <f>SUM(G104:G108)</f>
        <v>2075</v>
      </c>
      <c r="H109" s="105"/>
      <c r="I109" s="105">
        <f>SUM(I104:I108)</f>
        <v>1180</v>
      </c>
    </row>
    <row r="110" spans="2:9" ht="26.1" customHeight="1" x14ac:dyDescent="0.3">
      <c r="B110" s="19"/>
      <c r="C110" s="6"/>
      <c r="D110" s="6"/>
      <c r="E110" s="64"/>
      <c r="F110" s="64"/>
    </row>
    <row r="111" spans="2:9" ht="26.1" customHeight="1" x14ac:dyDescent="0.3">
      <c r="B111" s="11" t="s">
        <v>115</v>
      </c>
      <c r="C111" s="13"/>
      <c r="D111" s="35" t="s">
        <v>105</v>
      </c>
      <c r="E111" s="59" t="s">
        <v>104</v>
      </c>
      <c r="F111" s="59"/>
      <c r="G111" s="59" t="s">
        <v>103</v>
      </c>
      <c r="H111" s="59"/>
      <c r="I111" s="35" t="s">
        <v>118</v>
      </c>
    </row>
    <row r="112" spans="2:9" ht="26.1" customHeight="1" x14ac:dyDescent="0.3">
      <c r="B112" s="42" t="s">
        <v>10</v>
      </c>
      <c r="C112" s="37">
        <v>2000</v>
      </c>
      <c r="D112" s="37">
        <v>400</v>
      </c>
      <c r="E112" s="60">
        <v>11.5</v>
      </c>
      <c r="F112" s="60"/>
      <c r="G112" s="37">
        <v>300</v>
      </c>
      <c r="H112" s="37"/>
      <c r="I112" s="37">
        <v>150</v>
      </c>
    </row>
    <row r="113" spans="2:9" ht="26.1" customHeight="1" x14ac:dyDescent="0.3">
      <c r="B113" s="42" t="s">
        <v>59</v>
      </c>
      <c r="C113" s="52"/>
      <c r="D113" s="37">
        <v>100</v>
      </c>
      <c r="E113" s="60">
        <v>0</v>
      </c>
      <c r="F113" s="60"/>
      <c r="G113" s="37">
        <v>50</v>
      </c>
      <c r="H113" s="37"/>
      <c r="I113" s="37">
        <v>50</v>
      </c>
    </row>
    <row r="114" spans="2:9" ht="26.1" customHeight="1" x14ac:dyDescent="0.3">
      <c r="B114" s="42" t="s">
        <v>60</v>
      </c>
      <c r="C114" s="52"/>
      <c r="D114" s="37">
        <v>1000</v>
      </c>
      <c r="E114" s="60">
        <v>1000</v>
      </c>
      <c r="F114" s="60"/>
      <c r="G114" s="37">
        <v>0</v>
      </c>
      <c r="H114" s="37"/>
      <c r="I114" s="37">
        <v>0</v>
      </c>
    </row>
    <row r="115" spans="2:9" ht="26.1" customHeight="1" x14ac:dyDescent="0.3">
      <c r="B115" s="42" t="s">
        <v>61</v>
      </c>
      <c r="C115" s="52"/>
      <c r="D115" s="37">
        <v>240</v>
      </c>
      <c r="E115" s="60">
        <v>20</v>
      </c>
      <c r="F115" s="60"/>
      <c r="G115" s="37">
        <v>80</v>
      </c>
      <c r="H115" s="37"/>
      <c r="I115" s="37">
        <v>25</v>
      </c>
    </row>
    <row r="116" spans="2:9" ht="26.1" customHeight="1" thickBot="1" x14ac:dyDescent="0.35">
      <c r="B116" s="42" t="s">
        <v>137</v>
      </c>
      <c r="C116" s="52"/>
      <c r="D116" s="44">
        <v>410</v>
      </c>
      <c r="E116" s="101">
        <v>385</v>
      </c>
      <c r="F116" s="101"/>
      <c r="G116" s="98">
        <v>700</v>
      </c>
      <c r="H116" s="98"/>
      <c r="I116" s="98">
        <v>50</v>
      </c>
    </row>
    <row r="117" spans="2:9" ht="26.1" customHeight="1" x14ac:dyDescent="0.3">
      <c r="B117" s="47" t="s">
        <v>18</v>
      </c>
      <c r="C117" s="46">
        <f>SUM(C112:C114)</f>
        <v>2000</v>
      </c>
      <c r="D117" s="46">
        <f>SUM(D112:D116)</f>
        <v>2150</v>
      </c>
      <c r="E117" s="106">
        <f>SUM(E112:E116)</f>
        <v>1416.5</v>
      </c>
      <c r="F117" s="106"/>
      <c r="G117" s="105">
        <f>SUM(G112:G116)</f>
        <v>1130</v>
      </c>
      <c r="H117" s="105"/>
      <c r="I117" s="105">
        <f>SUM(I112:I116)</f>
        <v>275</v>
      </c>
    </row>
    <row r="118" spans="2:9" ht="26.1" customHeight="1" x14ac:dyDescent="0.3">
      <c r="B118" s="19"/>
      <c r="C118" s="6"/>
      <c r="D118" s="6"/>
      <c r="E118" s="63"/>
      <c r="F118" s="63"/>
    </row>
    <row r="119" spans="2:9" ht="26.1" customHeight="1" x14ac:dyDescent="0.3">
      <c r="B119" s="11" t="s">
        <v>34</v>
      </c>
      <c r="C119" s="12"/>
      <c r="D119" s="35" t="s">
        <v>105</v>
      </c>
      <c r="E119" s="59" t="s">
        <v>104</v>
      </c>
      <c r="F119" s="59"/>
      <c r="G119" s="59" t="s">
        <v>103</v>
      </c>
      <c r="H119" s="59"/>
      <c r="I119" s="35" t="s">
        <v>118</v>
      </c>
    </row>
    <row r="120" spans="2:9" ht="26.1" customHeight="1" x14ac:dyDescent="0.3">
      <c r="B120" s="42" t="s">
        <v>10</v>
      </c>
      <c r="C120" s="37">
        <v>0</v>
      </c>
      <c r="D120" s="37">
        <v>100</v>
      </c>
      <c r="E120" s="60">
        <v>0</v>
      </c>
      <c r="F120" s="60"/>
      <c r="G120" s="37">
        <v>140</v>
      </c>
      <c r="H120" s="37"/>
      <c r="I120" s="37">
        <v>70</v>
      </c>
    </row>
    <row r="121" spans="2:9" ht="26.1" customHeight="1" x14ac:dyDescent="0.3">
      <c r="B121" s="42" t="s">
        <v>35</v>
      </c>
      <c r="C121" s="37">
        <v>100</v>
      </c>
      <c r="D121" s="37">
        <v>100</v>
      </c>
      <c r="E121" s="60">
        <v>0</v>
      </c>
      <c r="F121" s="60"/>
      <c r="G121" s="37">
        <v>140</v>
      </c>
      <c r="H121" s="37"/>
      <c r="I121" s="37">
        <v>70</v>
      </c>
    </row>
    <row r="122" spans="2:9" ht="26.1" customHeight="1" x14ac:dyDescent="0.3">
      <c r="B122" s="42" t="s">
        <v>36</v>
      </c>
      <c r="C122" s="37">
        <v>150</v>
      </c>
      <c r="D122" s="37">
        <v>150</v>
      </c>
      <c r="E122" s="60">
        <v>73</v>
      </c>
      <c r="F122" s="60"/>
      <c r="G122" s="37">
        <v>100</v>
      </c>
      <c r="H122" s="37"/>
      <c r="I122" s="37">
        <v>50</v>
      </c>
    </row>
    <row r="123" spans="2:9" ht="26.1" customHeight="1" x14ac:dyDescent="0.3">
      <c r="B123" s="42" t="s">
        <v>37</v>
      </c>
      <c r="C123" s="37">
        <v>100</v>
      </c>
      <c r="D123" s="37">
        <v>100</v>
      </c>
      <c r="E123" s="60">
        <v>0</v>
      </c>
      <c r="F123" s="60"/>
      <c r="G123" s="37">
        <v>100</v>
      </c>
      <c r="H123" s="37"/>
      <c r="I123" s="37">
        <v>50</v>
      </c>
    </row>
    <row r="124" spans="2:9" ht="26.1" customHeight="1" x14ac:dyDescent="0.3">
      <c r="B124" s="42" t="s">
        <v>108</v>
      </c>
      <c r="C124" s="37">
        <v>800</v>
      </c>
      <c r="D124" s="37">
        <v>600</v>
      </c>
      <c r="E124" s="60">
        <v>534.89</v>
      </c>
      <c r="F124" s="60"/>
      <c r="G124" s="37">
        <v>700</v>
      </c>
      <c r="H124" s="37"/>
      <c r="I124" s="37">
        <v>350</v>
      </c>
    </row>
    <row r="125" spans="2:9" ht="26.1" customHeight="1" thickBot="1" x14ac:dyDescent="0.35">
      <c r="B125" s="42" t="s">
        <v>136</v>
      </c>
      <c r="C125" s="44">
        <v>140</v>
      </c>
      <c r="D125" s="44">
        <v>410</v>
      </c>
      <c r="E125" s="101">
        <v>93</v>
      </c>
      <c r="F125" s="101"/>
      <c r="G125" s="98">
        <v>700</v>
      </c>
      <c r="H125" s="98"/>
      <c r="I125" s="98">
        <v>50</v>
      </c>
    </row>
    <row r="126" spans="2:9" ht="26.1" customHeight="1" x14ac:dyDescent="0.3">
      <c r="B126" s="47" t="s">
        <v>18</v>
      </c>
      <c r="C126" s="46">
        <f t="shared" ref="C126:I126" si="4">SUM(C120:C125)</f>
        <v>1290</v>
      </c>
      <c r="D126" s="46">
        <f t="shared" si="4"/>
        <v>1460</v>
      </c>
      <c r="E126" s="106">
        <f t="shared" si="4"/>
        <v>700.89</v>
      </c>
      <c r="F126" s="106"/>
      <c r="G126" s="105">
        <f t="shared" si="4"/>
        <v>1880</v>
      </c>
      <c r="H126" s="105"/>
      <c r="I126" s="105">
        <f t="shared" si="4"/>
        <v>640</v>
      </c>
    </row>
    <row r="127" spans="2:9" ht="26.1" customHeight="1" x14ac:dyDescent="0.3">
      <c r="B127" s="19"/>
      <c r="C127" s="6"/>
      <c r="D127" s="6"/>
      <c r="E127" s="63"/>
      <c r="F127" s="63"/>
      <c r="G127" s="71"/>
      <c r="H127" s="71"/>
    </row>
    <row r="128" spans="2:9" ht="26.1" customHeight="1" x14ac:dyDescent="0.3">
      <c r="B128" s="11" t="s">
        <v>39</v>
      </c>
      <c r="C128" s="10"/>
      <c r="D128" s="35" t="s">
        <v>105</v>
      </c>
      <c r="E128" s="59" t="s">
        <v>104</v>
      </c>
      <c r="F128" s="59"/>
      <c r="G128" s="59" t="s">
        <v>103</v>
      </c>
      <c r="H128" s="59"/>
      <c r="I128" s="35" t="s">
        <v>118</v>
      </c>
    </row>
    <row r="129" spans="2:9" ht="26.1" customHeight="1" x14ac:dyDescent="0.3">
      <c r="B129" s="42" t="s">
        <v>10</v>
      </c>
      <c r="C129" s="37">
        <v>320</v>
      </c>
      <c r="D129" s="37">
        <v>200</v>
      </c>
      <c r="E129" s="60"/>
      <c r="F129" s="60"/>
      <c r="G129" s="37">
        <v>280</v>
      </c>
      <c r="H129" s="37"/>
      <c r="I129" s="37">
        <v>140</v>
      </c>
    </row>
    <row r="130" spans="2:9" ht="26.1" customHeight="1" x14ac:dyDescent="0.3">
      <c r="B130" s="42" t="s">
        <v>123</v>
      </c>
      <c r="C130" s="37">
        <v>200</v>
      </c>
      <c r="D130" s="37">
        <v>150</v>
      </c>
      <c r="E130" s="60"/>
      <c r="F130" s="60"/>
      <c r="G130" s="37">
        <v>150</v>
      </c>
      <c r="H130" s="37"/>
      <c r="I130" s="37">
        <v>75</v>
      </c>
    </row>
    <row r="131" spans="2:9" ht="26.1" customHeight="1" x14ac:dyDescent="0.3">
      <c r="B131" s="42" t="s">
        <v>124</v>
      </c>
      <c r="C131" s="37"/>
      <c r="D131" s="37"/>
      <c r="E131" s="60"/>
      <c r="F131" s="60"/>
      <c r="G131" s="37">
        <v>850</v>
      </c>
      <c r="H131" s="37"/>
      <c r="I131" s="37">
        <v>850</v>
      </c>
    </row>
    <row r="132" spans="2:9" ht="26.1" customHeight="1" thickBot="1" x14ac:dyDescent="0.35">
      <c r="B132" s="42" t="s">
        <v>138</v>
      </c>
      <c r="C132" s="44">
        <v>500</v>
      </c>
      <c r="D132" s="44">
        <v>525</v>
      </c>
      <c r="E132" s="101"/>
      <c r="F132" s="101"/>
      <c r="G132" s="98">
        <v>700</v>
      </c>
      <c r="H132" s="98"/>
      <c r="I132" s="98">
        <v>50</v>
      </c>
    </row>
    <row r="133" spans="2:9" ht="26.1" customHeight="1" x14ac:dyDescent="0.3">
      <c r="B133" s="47" t="s">
        <v>18</v>
      </c>
      <c r="C133" s="46">
        <f>SUM(C129:C132)</f>
        <v>1020</v>
      </c>
      <c r="D133" s="46">
        <f>SUM(D129:D132)</f>
        <v>875</v>
      </c>
      <c r="E133" s="106"/>
      <c r="F133" s="106"/>
      <c r="G133" s="105">
        <f>SUM(G129:G132)</f>
        <v>1980</v>
      </c>
      <c r="H133" s="105"/>
      <c r="I133" s="105">
        <f>SUM(I129:I132)</f>
        <v>1115</v>
      </c>
    </row>
    <row r="134" spans="2:9" ht="26.1" customHeight="1" x14ac:dyDescent="0.3">
      <c r="B134" s="32"/>
      <c r="C134" s="10"/>
      <c r="D134" s="2"/>
      <c r="E134" s="64"/>
      <c r="F134" s="64"/>
    </row>
    <row r="135" spans="2:9" ht="26.1" customHeight="1" x14ac:dyDescent="0.3">
      <c r="B135" s="11" t="s">
        <v>41</v>
      </c>
      <c r="C135" s="12"/>
      <c r="D135" s="35" t="s">
        <v>105</v>
      </c>
      <c r="E135" s="59" t="s">
        <v>104</v>
      </c>
      <c r="F135" s="59"/>
      <c r="G135" s="59" t="s">
        <v>103</v>
      </c>
      <c r="H135" s="59"/>
      <c r="I135" s="35" t="s">
        <v>118</v>
      </c>
    </row>
    <row r="136" spans="2:9" ht="26.1" customHeight="1" x14ac:dyDescent="0.3">
      <c r="B136" s="42" t="s">
        <v>10</v>
      </c>
      <c r="C136" s="37">
        <v>200</v>
      </c>
      <c r="D136" s="37">
        <v>200</v>
      </c>
      <c r="E136" s="60"/>
      <c r="F136" s="60"/>
      <c r="G136" s="37">
        <v>280</v>
      </c>
      <c r="H136" s="37"/>
      <c r="I136" s="37">
        <v>140</v>
      </c>
    </row>
    <row r="137" spans="2:9" ht="26.1" customHeight="1" x14ac:dyDescent="0.3">
      <c r="B137" s="42" t="s">
        <v>31</v>
      </c>
      <c r="C137" s="37">
        <v>100</v>
      </c>
      <c r="D137" s="37">
        <v>100</v>
      </c>
      <c r="E137" s="60"/>
      <c r="F137" s="60"/>
      <c r="G137" s="37">
        <v>100</v>
      </c>
      <c r="H137" s="37"/>
      <c r="I137" s="37">
        <v>100</v>
      </c>
    </row>
    <row r="138" spans="2:9" ht="26.1" customHeight="1" x14ac:dyDescent="0.3">
      <c r="B138" s="42" t="s">
        <v>42</v>
      </c>
      <c r="C138" s="37">
        <v>150</v>
      </c>
      <c r="D138" s="37">
        <v>150</v>
      </c>
      <c r="E138" s="60"/>
      <c r="F138" s="60"/>
      <c r="G138" s="37">
        <v>200</v>
      </c>
      <c r="H138" s="37"/>
      <c r="I138" s="37">
        <v>75</v>
      </c>
    </row>
    <row r="139" spans="2:9" ht="26.1" customHeight="1" x14ac:dyDescent="0.3">
      <c r="B139" s="42" t="s">
        <v>43</v>
      </c>
      <c r="C139" s="37">
        <v>200</v>
      </c>
      <c r="D139" s="37">
        <v>200</v>
      </c>
      <c r="E139" s="60"/>
      <c r="F139" s="60"/>
      <c r="G139" s="37">
        <v>200</v>
      </c>
      <c r="H139" s="37"/>
      <c r="I139" s="37">
        <v>100</v>
      </c>
    </row>
    <row r="140" spans="2:9" ht="26.1" customHeight="1" thickBot="1" x14ac:dyDescent="0.35">
      <c r="B140" s="42" t="s">
        <v>137</v>
      </c>
      <c r="C140" s="44">
        <v>500</v>
      </c>
      <c r="D140" s="44">
        <v>525</v>
      </c>
      <c r="E140" s="101"/>
      <c r="F140" s="101"/>
      <c r="G140" s="98">
        <v>700</v>
      </c>
      <c r="H140" s="98"/>
      <c r="I140" s="98">
        <v>50</v>
      </c>
    </row>
    <row r="141" spans="2:9" ht="26.1" customHeight="1" x14ac:dyDescent="0.3">
      <c r="B141" s="47" t="s">
        <v>18</v>
      </c>
      <c r="C141" s="46">
        <f>SUM(C136:C140)</f>
        <v>1150</v>
      </c>
      <c r="D141" s="46">
        <f>SUM(D136:D140)</f>
        <v>1175</v>
      </c>
      <c r="E141" s="106"/>
      <c r="F141" s="106"/>
      <c r="G141" s="105">
        <f>SUM(G136:G140)</f>
        <v>1480</v>
      </c>
      <c r="H141" s="105"/>
      <c r="I141" s="105">
        <f>SUM(I136:I140)</f>
        <v>465</v>
      </c>
    </row>
    <row r="142" spans="2:9" ht="19.2" customHeight="1" x14ac:dyDescent="0.3">
      <c r="B142" s="32"/>
      <c r="C142" s="10"/>
      <c r="D142" s="2"/>
      <c r="E142" s="68"/>
      <c r="F142" s="68"/>
    </row>
    <row r="143" spans="2:9" ht="26.1" customHeight="1" x14ac:dyDescent="0.3">
      <c r="B143" s="11" t="s">
        <v>44</v>
      </c>
      <c r="C143" s="12"/>
      <c r="D143" s="35" t="s">
        <v>105</v>
      </c>
      <c r="E143" s="59" t="s">
        <v>104</v>
      </c>
      <c r="F143" s="59"/>
      <c r="G143" s="59" t="s">
        <v>103</v>
      </c>
      <c r="H143" s="59"/>
      <c r="I143" s="35" t="s">
        <v>118</v>
      </c>
    </row>
    <row r="144" spans="2:9" ht="26.1" customHeight="1" x14ac:dyDescent="0.3">
      <c r="B144" s="42" t="s">
        <v>10</v>
      </c>
      <c r="C144" s="37">
        <v>150</v>
      </c>
      <c r="D144" s="37">
        <v>200</v>
      </c>
      <c r="E144" s="60"/>
      <c r="F144" s="60"/>
      <c r="G144" s="37">
        <v>140</v>
      </c>
      <c r="H144" s="37"/>
      <c r="I144" s="37">
        <v>75</v>
      </c>
    </row>
    <row r="145" spans="2:9" ht="26.1" customHeight="1" x14ac:dyDescent="0.3">
      <c r="B145" s="42" t="s">
        <v>25</v>
      </c>
      <c r="C145" s="37">
        <v>50</v>
      </c>
      <c r="D145" s="37">
        <v>100</v>
      </c>
      <c r="E145" s="60"/>
      <c r="F145" s="60"/>
      <c r="G145" s="37">
        <v>140</v>
      </c>
      <c r="H145" s="37"/>
      <c r="I145" s="37">
        <v>75</v>
      </c>
    </row>
    <row r="146" spans="2:9" ht="26.1" customHeight="1" x14ac:dyDescent="0.3">
      <c r="B146" s="42" t="s">
        <v>22</v>
      </c>
      <c r="C146" s="37">
        <v>50</v>
      </c>
      <c r="D146" s="37">
        <v>50</v>
      </c>
      <c r="E146" s="60"/>
      <c r="F146" s="60"/>
      <c r="G146" s="37">
        <v>50</v>
      </c>
      <c r="H146" s="37"/>
      <c r="I146" s="37">
        <v>250</v>
      </c>
    </row>
    <row r="147" spans="2:9" ht="26.1" customHeight="1" x14ac:dyDescent="0.3">
      <c r="B147" s="42" t="s">
        <v>23</v>
      </c>
      <c r="C147" s="48">
        <v>425</v>
      </c>
      <c r="D147" s="37">
        <v>350</v>
      </c>
      <c r="E147" s="60"/>
      <c r="F147" s="60"/>
      <c r="G147" s="37">
        <v>350</v>
      </c>
      <c r="H147" s="37"/>
      <c r="I147" s="37">
        <v>350</v>
      </c>
    </row>
    <row r="148" spans="2:9" ht="26.1" customHeight="1" thickBot="1" x14ac:dyDescent="0.35">
      <c r="B148" s="42" t="s">
        <v>137</v>
      </c>
      <c r="C148" s="44">
        <v>500</v>
      </c>
      <c r="D148" s="44">
        <v>410</v>
      </c>
      <c r="E148" s="101"/>
      <c r="F148" s="101"/>
      <c r="G148" s="98">
        <v>700</v>
      </c>
      <c r="H148" s="98"/>
      <c r="I148" s="98">
        <v>50</v>
      </c>
    </row>
    <row r="149" spans="2:9" ht="26.1" customHeight="1" x14ac:dyDescent="0.3">
      <c r="B149" s="47" t="s">
        <v>18</v>
      </c>
      <c r="C149" s="46">
        <f>SUM(C144:C148)</f>
        <v>1175</v>
      </c>
      <c r="D149" s="46">
        <f>SUM(D144:D148)</f>
        <v>1110</v>
      </c>
      <c r="E149" s="106"/>
      <c r="F149" s="106"/>
      <c r="G149" s="105">
        <f>SUM(G144:G148)</f>
        <v>1380</v>
      </c>
      <c r="H149" s="105"/>
      <c r="I149" s="105">
        <f>SUM(I144:I148)</f>
        <v>800</v>
      </c>
    </row>
    <row r="150" spans="2:9" ht="26.1" customHeight="1" x14ac:dyDescent="0.3">
      <c r="B150" s="19"/>
      <c r="C150" s="6"/>
      <c r="D150" s="6"/>
      <c r="E150" s="64"/>
      <c r="F150" s="64"/>
    </row>
    <row r="151" spans="2:9" ht="26.1" customHeight="1" x14ac:dyDescent="0.3">
      <c r="B151" s="11" t="s">
        <v>62</v>
      </c>
      <c r="C151" s="13"/>
      <c r="D151" s="35" t="s">
        <v>105</v>
      </c>
      <c r="E151" s="59" t="s">
        <v>104</v>
      </c>
      <c r="F151" s="59"/>
      <c r="G151" s="59" t="s">
        <v>103</v>
      </c>
      <c r="H151" s="59"/>
      <c r="I151" s="35" t="s">
        <v>118</v>
      </c>
    </row>
    <row r="152" spans="2:9" ht="26.1" customHeight="1" x14ac:dyDescent="0.3">
      <c r="B152" s="42" t="s">
        <v>10</v>
      </c>
      <c r="C152" s="37">
        <v>320</v>
      </c>
      <c r="D152" s="37">
        <v>400</v>
      </c>
      <c r="E152" s="60">
        <v>0</v>
      </c>
      <c r="F152" s="60"/>
      <c r="G152" s="37">
        <v>560</v>
      </c>
      <c r="H152" s="37"/>
      <c r="I152" s="37">
        <v>280</v>
      </c>
    </row>
    <row r="153" spans="2:9" ht="26.1" customHeight="1" x14ac:dyDescent="0.3">
      <c r="B153" s="42" t="s">
        <v>128</v>
      </c>
      <c r="C153" s="52"/>
      <c r="D153" s="37">
        <v>100</v>
      </c>
      <c r="E153" s="60">
        <v>0</v>
      </c>
      <c r="F153" s="60"/>
      <c r="G153" s="37">
        <v>100</v>
      </c>
      <c r="H153" s="37"/>
      <c r="I153" s="37">
        <v>2400</v>
      </c>
    </row>
    <row r="154" spans="2:9" ht="26.1" customHeight="1" x14ac:dyDescent="0.3">
      <c r="B154" s="42" t="s">
        <v>129</v>
      </c>
      <c r="C154" s="52"/>
      <c r="D154" s="37"/>
      <c r="E154" s="111"/>
      <c r="F154" s="111"/>
      <c r="G154" s="110">
        <v>0</v>
      </c>
      <c r="H154" s="110"/>
      <c r="I154" s="110">
        <v>50</v>
      </c>
    </row>
    <row r="155" spans="2:9" ht="26.1" customHeight="1" thickBot="1" x14ac:dyDescent="0.35">
      <c r="B155" s="42" t="s">
        <v>138</v>
      </c>
      <c r="C155" s="52">
        <v>0</v>
      </c>
      <c r="D155" s="44">
        <v>0</v>
      </c>
      <c r="E155" s="101">
        <v>0</v>
      </c>
      <c r="F155" s="101"/>
      <c r="G155" s="98">
        <v>700</v>
      </c>
      <c r="H155" s="98"/>
      <c r="I155" s="98">
        <v>25</v>
      </c>
    </row>
    <row r="156" spans="2:9" ht="26.1" customHeight="1" x14ac:dyDescent="0.3">
      <c r="B156" s="47" t="s">
        <v>18</v>
      </c>
      <c r="C156" s="46">
        <f>SUM(C152:C155)</f>
        <v>320</v>
      </c>
      <c r="D156" s="46">
        <f>SUM(D152:D155)</f>
        <v>500</v>
      </c>
      <c r="E156" s="106">
        <f>SUM(E152:E155)</f>
        <v>0</v>
      </c>
      <c r="F156" s="106"/>
      <c r="G156" s="105">
        <f>SUM(G152:G155)</f>
        <v>1360</v>
      </c>
      <c r="H156" s="105"/>
      <c r="I156" s="105">
        <f>SUM(I152:I155)</f>
        <v>2755</v>
      </c>
    </row>
    <row r="157" spans="2:9" ht="26.1" customHeight="1" x14ac:dyDescent="0.3">
      <c r="B157" s="32"/>
      <c r="C157" s="2"/>
      <c r="D157" s="2"/>
      <c r="E157" s="64"/>
      <c r="F157" s="64"/>
    </row>
    <row r="158" spans="2:9" ht="26.1" customHeight="1" x14ac:dyDescent="0.3">
      <c r="B158" s="11" t="s">
        <v>63</v>
      </c>
      <c r="C158" s="13"/>
      <c r="D158" s="35" t="s">
        <v>105</v>
      </c>
      <c r="E158" s="59" t="s">
        <v>104</v>
      </c>
      <c r="F158" s="59"/>
      <c r="G158" s="59" t="s">
        <v>103</v>
      </c>
      <c r="H158" s="59"/>
      <c r="I158" s="35" t="s">
        <v>118</v>
      </c>
    </row>
    <row r="159" spans="2:9" ht="26.1" customHeight="1" x14ac:dyDescent="0.3">
      <c r="B159" s="42" t="s">
        <v>10</v>
      </c>
      <c r="C159" s="37">
        <v>300</v>
      </c>
      <c r="D159" s="37">
        <v>300</v>
      </c>
      <c r="E159" s="60"/>
      <c r="F159" s="60"/>
      <c r="G159" s="37">
        <v>280</v>
      </c>
      <c r="H159" s="37"/>
      <c r="I159" s="37">
        <v>140</v>
      </c>
    </row>
    <row r="160" spans="2:9" ht="26.1" customHeight="1" x14ac:dyDescent="0.3">
      <c r="B160" s="42" t="s">
        <v>64</v>
      </c>
      <c r="C160" s="37">
        <v>300</v>
      </c>
      <c r="D160" s="37">
        <v>600</v>
      </c>
      <c r="E160" s="60"/>
      <c r="F160" s="60"/>
      <c r="G160" s="37">
        <v>700</v>
      </c>
      <c r="H160" s="37"/>
      <c r="I160" s="37">
        <v>350</v>
      </c>
    </row>
    <row r="161" spans="2:9" ht="26.1" customHeight="1" x14ac:dyDescent="0.3">
      <c r="B161" s="42" t="s">
        <v>22</v>
      </c>
      <c r="C161" s="37">
        <v>50</v>
      </c>
      <c r="D161" s="37">
        <v>50</v>
      </c>
      <c r="E161" s="60"/>
      <c r="F161" s="60"/>
      <c r="G161" s="37">
        <v>25</v>
      </c>
      <c r="H161" s="37"/>
      <c r="I161" s="37">
        <v>25</v>
      </c>
    </row>
    <row r="162" spans="2:9" ht="26.1" customHeight="1" x14ac:dyDescent="0.3">
      <c r="B162" s="42" t="s">
        <v>37</v>
      </c>
      <c r="C162" s="37">
        <v>300</v>
      </c>
      <c r="D162" s="37">
        <v>300</v>
      </c>
      <c r="E162" s="60"/>
      <c r="F162" s="60"/>
      <c r="G162" s="37">
        <v>0</v>
      </c>
      <c r="H162" s="37"/>
      <c r="I162" s="37">
        <v>0</v>
      </c>
    </row>
    <row r="163" spans="2:9" ht="26.1" customHeight="1" x14ac:dyDescent="0.3">
      <c r="B163" s="42" t="s">
        <v>131</v>
      </c>
      <c r="C163" s="37"/>
      <c r="D163" s="37"/>
      <c r="E163" s="60"/>
      <c r="F163" s="60"/>
      <c r="G163" s="37">
        <v>0</v>
      </c>
      <c r="H163" s="37"/>
      <c r="I163" s="37">
        <v>480</v>
      </c>
    </row>
    <row r="164" spans="2:9" ht="26.1" customHeight="1" x14ac:dyDescent="0.3">
      <c r="B164" s="42" t="s">
        <v>133</v>
      </c>
      <c r="C164" s="37"/>
      <c r="D164" s="37"/>
      <c r="E164" s="60"/>
      <c r="F164" s="60"/>
      <c r="G164" s="37">
        <v>0</v>
      </c>
      <c r="H164" s="37"/>
      <c r="I164" s="37">
        <v>555</v>
      </c>
    </row>
    <row r="165" spans="2:9" ht="26.1" customHeight="1" x14ac:dyDescent="0.3">
      <c r="B165" s="42" t="s">
        <v>134</v>
      </c>
      <c r="C165" s="37"/>
      <c r="D165" s="37"/>
      <c r="E165" s="60"/>
      <c r="F165" s="60"/>
      <c r="G165" s="37">
        <v>900</v>
      </c>
      <c r="H165" s="37"/>
      <c r="I165" s="37">
        <v>30</v>
      </c>
    </row>
    <row r="166" spans="2:9" ht="26.1" customHeight="1" thickBot="1" x14ac:dyDescent="0.35">
      <c r="B166" s="42" t="s">
        <v>135</v>
      </c>
      <c r="C166" s="44">
        <v>500</v>
      </c>
      <c r="D166" s="44">
        <v>500</v>
      </c>
      <c r="E166" s="101"/>
      <c r="F166" s="101"/>
      <c r="G166" s="98">
        <v>700</v>
      </c>
      <c r="H166" s="98"/>
      <c r="I166" s="98">
        <v>50</v>
      </c>
    </row>
    <row r="167" spans="2:9" ht="26.1" customHeight="1" x14ac:dyDescent="0.3">
      <c r="B167" s="47" t="s">
        <v>18</v>
      </c>
      <c r="C167" s="46">
        <f>SUM(C159:C166)</f>
        <v>1450</v>
      </c>
      <c r="D167" s="46">
        <f>SUM(D159:D166)</f>
        <v>1750</v>
      </c>
      <c r="E167" s="106"/>
      <c r="F167" s="106"/>
      <c r="G167" s="105">
        <f>SUM(G159:G166)</f>
        <v>2605</v>
      </c>
      <c r="H167" s="105"/>
      <c r="I167" s="105">
        <f>SUM(I159:I166)</f>
        <v>1630</v>
      </c>
    </row>
    <row r="168" spans="2:9" ht="26.1" customHeight="1" x14ac:dyDescent="0.3">
      <c r="B168" s="19"/>
      <c r="C168" s="6"/>
      <c r="D168" s="6"/>
      <c r="E168" s="63"/>
      <c r="F168" s="63"/>
    </row>
    <row r="169" spans="2:9" ht="26.1" customHeight="1" x14ac:dyDescent="0.3">
      <c r="B169" s="11" t="s">
        <v>45</v>
      </c>
      <c r="C169" s="12"/>
      <c r="D169" s="35" t="s">
        <v>105</v>
      </c>
      <c r="E169" s="59" t="s">
        <v>104</v>
      </c>
      <c r="F169" s="59"/>
      <c r="G169" s="59" t="s">
        <v>103</v>
      </c>
      <c r="H169" s="59"/>
      <c r="I169" s="35" t="s">
        <v>118</v>
      </c>
    </row>
    <row r="170" spans="2:9" ht="26.1" customHeight="1" x14ac:dyDescent="0.3">
      <c r="B170" s="43" t="s">
        <v>10</v>
      </c>
      <c r="C170" s="37">
        <v>250</v>
      </c>
      <c r="D170" s="37">
        <v>350</v>
      </c>
      <c r="E170" s="60">
        <v>34</v>
      </c>
      <c r="F170" s="60"/>
      <c r="G170" s="37">
        <v>490</v>
      </c>
      <c r="H170" s="37"/>
      <c r="I170" s="37">
        <v>245</v>
      </c>
    </row>
    <row r="171" spans="2:9" ht="26.1" customHeight="1" x14ac:dyDescent="0.3">
      <c r="B171" s="43" t="s">
        <v>25</v>
      </c>
      <c r="C171" s="37">
        <v>50</v>
      </c>
      <c r="D171" s="37">
        <v>25</v>
      </c>
      <c r="E171" s="60">
        <v>0</v>
      </c>
      <c r="F171" s="60"/>
      <c r="G171" s="37">
        <v>35</v>
      </c>
      <c r="H171" s="37"/>
      <c r="I171" s="37">
        <v>20</v>
      </c>
    </row>
    <row r="172" spans="2:9" ht="26.1" customHeight="1" x14ac:dyDescent="0.3">
      <c r="B172" s="43" t="s">
        <v>22</v>
      </c>
      <c r="C172" s="37">
        <v>50</v>
      </c>
      <c r="D172" s="37">
        <v>25</v>
      </c>
      <c r="E172" s="60">
        <v>47.35</v>
      </c>
      <c r="F172" s="60"/>
      <c r="G172" s="37">
        <v>25</v>
      </c>
      <c r="H172" s="37"/>
      <c r="I172" s="37">
        <v>20</v>
      </c>
    </row>
    <row r="173" spans="2:9" ht="26.1" customHeight="1" x14ac:dyDescent="0.3">
      <c r="B173" s="43" t="s">
        <v>23</v>
      </c>
      <c r="C173" s="48">
        <v>425</v>
      </c>
      <c r="D173" s="37">
        <v>400</v>
      </c>
      <c r="E173" s="60">
        <v>0</v>
      </c>
      <c r="F173" s="60"/>
      <c r="G173" s="37">
        <v>350</v>
      </c>
      <c r="H173" s="37"/>
      <c r="I173" s="37">
        <v>350</v>
      </c>
    </row>
    <row r="174" spans="2:9" ht="26.1" customHeight="1" thickBot="1" x14ac:dyDescent="0.35">
      <c r="B174" s="43" t="s">
        <v>137</v>
      </c>
      <c r="C174" s="44">
        <v>500</v>
      </c>
      <c r="D174" s="44">
        <v>525</v>
      </c>
      <c r="E174" s="101">
        <v>108.25</v>
      </c>
      <c r="F174" s="101"/>
      <c r="G174" s="98">
        <v>700</v>
      </c>
      <c r="H174" s="98"/>
      <c r="I174" s="98">
        <v>50</v>
      </c>
    </row>
    <row r="175" spans="2:9" ht="26.1" customHeight="1" x14ac:dyDescent="0.3">
      <c r="B175" s="47" t="s">
        <v>18</v>
      </c>
      <c r="C175" s="46">
        <f>SUM(C170:C174)</f>
        <v>1275</v>
      </c>
      <c r="D175" s="46">
        <f>SUM(D170:D174)</f>
        <v>1325</v>
      </c>
      <c r="E175" s="106">
        <f>SUM(E170:E174)</f>
        <v>189.6</v>
      </c>
      <c r="F175" s="106"/>
      <c r="G175" s="105">
        <f>SUM(G170:G174)</f>
        <v>1600</v>
      </c>
      <c r="H175" s="105"/>
      <c r="I175" s="105">
        <f>SUM(I170:I174)</f>
        <v>685</v>
      </c>
    </row>
    <row r="176" spans="2:9" ht="26.1" customHeight="1" x14ac:dyDescent="0.3">
      <c r="B176" s="32"/>
      <c r="C176" s="2"/>
      <c r="D176" s="2"/>
      <c r="E176" s="64"/>
      <c r="F176" s="64"/>
    </row>
    <row r="177" spans="2:9" ht="26.1" customHeight="1" x14ac:dyDescent="0.3">
      <c r="B177" s="11" t="s">
        <v>65</v>
      </c>
      <c r="C177" s="13"/>
      <c r="D177" s="35" t="s">
        <v>105</v>
      </c>
      <c r="E177" s="59" t="s">
        <v>104</v>
      </c>
      <c r="F177" s="59"/>
      <c r="G177" s="59" t="s">
        <v>103</v>
      </c>
      <c r="H177" s="59"/>
      <c r="I177" s="35" t="s">
        <v>118</v>
      </c>
    </row>
    <row r="178" spans="2:9" ht="26.1" customHeight="1" x14ac:dyDescent="0.3">
      <c r="B178" s="42" t="s">
        <v>10</v>
      </c>
      <c r="C178" s="37">
        <v>250</v>
      </c>
      <c r="D178" s="56">
        <v>250</v>
      </c>
      <c r="E178" s="60"/>
      <c r="F178" s="60"/>
      <c r="G178" s="37">
        <v>350</v>
      </c>
      <c r="H178" s="37"/>
      <c r="I178" s="37">
        <v>175</v>
      </c>
    </row>
    <row r="179" spans="2:9" ht="26.1" customHeight="1" x14ac:dyDescent="0.3">
      <c r="B179" s="42" t="s">
        <v>109</v>
      </c>
      <c r="C179" s="37">
        <v>100</v>
      </c>
      <c r="D179" s="37">
        <v>100</v>
      </c>
      <c r="E179" s="60"/>
      <c r="F179" s="60"/>
      <c r="G179" s="37">
        <v>100</v>
      </c>
      <c r="H179" s="37"/>
      <c r="I179" s="37">
        <v>100</v>
      </c>
    </row>
    <row r="180" spans="2:9" ht="26.1" customHeight="1" thickBot="1" x14ac:dyDescent="0.35">
      <c r="B180" s="42" t="s">
        <v>139</v>
      </c>
      <c r="C180" s="44">
        <v>500</v>
      </c>
      <c r="D180" s="44">
        <v>550</v>
      </c>
      <c r="E180" s="101"/>
      <c r="F180" s="101"/>
      <c r="G180" s="98">
        <v>700</v>
      </c>
      <c r="H180" s="98"/>
      <c r="I180" s="98">
        <v>50</v>
      </c>
    </row>
    <row r="181" spans="2:9" ht="26.1" customHeight="1" x14ac:dyDescent="0.3">
      <c r="B181" s="47" t="s">
        <v>18</v>
      </c>
      <c r="C181" s="46">
        <f>SUM(C178:C180)</f>
        <v>850</v>
      </c>
      <c r="D181" s="46">
        <f>SUM(D178:D180)</f>
        <v>900</v>
      </c>
      <c r="E181" s="106"/>
      <c r="F181" s="106"/>
      <c r="G181" s="105">
        <f>SUM(G178:G180)</f>
        <v>1150</v>
      </c>
      <c r="H181" s="105"/>
      <c r="I181" s="105">
        <f>SUM(I178:I180)</f>
        <v>325</v>
      </c>
    </row>
    <row r="182" spans="2:9" ht="26.1" customHeight="1" x14ac:dyDescent="0.3">
      <c r="B182" s="32"/>
      <c r="C182" s="24"/>
      <c r="D182" s="14"/>
      <c r="E182" s="68"/>
      <c r="F182" s="68"/>
    </row>
    <row r="183" spans="2:9" ht="26.1" customHeight="1" x14ac:dyDescent="0.3">
      <c r="B183" s="11" t="s">
        <v>66</v>
      </c>
      <c r="C183" s="14"/>
      <c r="D183" s="35" t="s">
        <v>105</v>
      </c>
      <c r="E183" s="59" t="s">
        <v>104</v>
      </c>
      <c r="F183" s="59"/>
      <c r="G183" s="59" t="s">
        <v>103</v>
      </c>
      <c r="H183" s="59"/>
      <c r="I183" s="35" t="s">
        <v>118</v>
      </c>
    </row>
    <row r="184" spans="2:9" ht="26.1" customHeight="1" x14ac:dyDescent="0.3">
      <c r="B184" s="43" t="s">
        <v>10</v>
      </c>
      <c r="C184" s="37">
        <v>0</v>
      </c>
      <c r="D184" s="37">
        <v>150</v>
      </c>
      <c r="E184" s="60"/>
      <c r="F184" s="60"/>
      <c r="G184" s="37">
        <v>0</v>
      </c>
      <c r="H184" s="37"/>
      <c r="I184" s="37">
        <v>0</v>
      </c>
    </row>
    <row r="185" spans="2:9" ht="26.1" customHeight="1" x14ac:dyDescent="0.3">
      <c r="B185" s="43" t="s">
        <v>67</v>
      </c>
      <c r="C185" s="37">
        <v>500</v>
      </c>
      <c r="D185" s="37">
        <v>150</v>
      </c>
      <c r="E185" s="60"/>
      <c r="F185" s="60"/>
      <c r="G185" s="37">
        <v>300</v>
      </c>
      <c r="H185" s="37"/>
      <c r="I185" s="37">
        <v>0</v>
      </c>
    </row>
    <row r="186" spans="2:9" ht="26.1" customHeight="1" x14ac:dyDescent="0.3">
      <c r="B186" s="43" t="s">
        <v>68</v>
      </c>
      <c r="C186" s="37">
        <v>100</v>
      </c>
      <c r="D186" s="37">
        <v>100</v>
      </c>
      <c r="E186" s="60"/>
      <c r="F186" s="60"/>
      <c r="G186" s="37">
        <v>175</v>
      </c>
      <c r="H186" s="37"/>
      <c r="I186" s="37">
        <v>125</v>
      </c>
    </row>
    <row r="187" spans="2:9" ht="26.1" customHeight="1" x14ac:dyDescent="0.3">
      <c r="B187" s="43" t="s">
        <v>69</v>
      </c>
      <c r="C187" s="37">
        <v>40</v>
      </c>
      <c r="D187" s="37">
        <v>40</v>
      </c>
      <c r="E187" s="60"/>
      <c r="F187" s="60"/>
      <c r="G187" s="37">
        <v>50</v>
      </c>
      <c r="H187" s="37"/>
      <c r="I187" s="37">
        <v>50</v>
      </c>
    </row>
    <row r="188" spans="2:9" ht="26.1" customHeight="1" x14ac:dyDescent="0.3">
      <c r="B188" s="43" t="s">
        <v>122</v>
      </c>
      <c r="C188" s="37">
        <v>250</v>
      </c>
      <c r="D188" s="37">
        <v>250</v>
      </c>
      <c r="E188" s="60"/>
      <c r="F188" s="60"/>
      <c r="G188" s="37">
        <v>300</v>
      </c>
      <c r="H188" s="37"/>
      <c r="I188" s="37">
        <v>0</v>
      </c>
    </row>
    <row r="189" spans="2:9" ht="26.1" customHeight="1" x14ac:dyDescent="0.3">
      <c r="B189" s="43" t="s">
        <v>70</v>
      </c>
      <c r="C189" s="37">
        <v>400</v>
      </c>
      <c r="D189" s="37">
        <v>400</v>
      </c>
      <c r="E189" s="60"/>
      <c r="F189" s="60"/>
      <c r="G189" s="37">
        <v>300</v>
      </c>
      <c r="H189" s="37"/>
      <c r="I189" s="37">
        <v>0</v>
      </c>
    </row>
    <row r="190" spans="2:9" ht="26.1" customHeight="1" x14ac:dyDescent="0.3">
      <c r="B190" s="43" t="s">
        <v>71</v>
      </c>
      <c r="C190" s="37">
        <v>250</v>
      </c>
      <c r="D190" s="37">
        <v>250</v>
      </c>
      <c r="E190" s="60"/>
      <c r="F190" s="60"/>
      <c r="G190" s="37">
        <v>500</v>
      </c>
      <c r="H190" s="37"/>
      <c r="I190" s="37">
        <v>0</v>
      </c>
    </row>
    <row r="191" spans="2:9" ht="26.1" customHeight="1" thickBot="1" x14ac:dyDescent="0.35">
      <c r="B191" s="43" t="s">
        <v>126</v>
      </c>
      <c r="C191" s="44"/>
      <c r="D191" s="44"/>
      <c r="E191" s="101"/>
      <c r="F191" s="101"/>
      <c r="G191" s="98">
        <v>200</v>
      </c>
      <c r="H191" s="98"/>
      <c r="I191" s="98">
        <v>0</v>
      </c>
    </row>
    <row r="192" spans="2:9" ht="26.1" customHeight="1" x14ac:dyDescent="0.3">
      <c r="B192" s="47" t="s">
        <v>18</v>
      </c>
      <c r="C192" s="46">
        <f>SUM(C184:C190)</f>
        <v>1540</v>
      </c>
      <c r="D192" s="46">
        <f>SUM(D184:D190)</f>
        <v>1340</v>
      </c>
      <c r="E192" s="106"/>
      <c r="F192" s="106"/>
      <c r="G192" s="105">
        <f>SUM(G184:G191)</f>
        <v>1825</v>
      </c>
      <c r="H192" s="105"/>
      <c r="I192" s="105">
        <f>SUM(I184:I191)</f>
        <v>175</v>
      </c>
    </row>
    <row r="193" spans="2:9" ht="18" customHeight="1" x14ac:dyDescent="0.3">
      <c r="B193" s="19"/>
      <c r="C193" s="6"/>
      <c r="D193" s="6"/>
      <c r="E193" s="63"/>
      <c r="F193" s="63"/>
    </row>
    <row r="194" spans="2:9" ht="26.1" customHeight="1" x14ac:dyDescent="0.3">
      <c r="B194" s="11" t="s">
        <v>46</v>
      </c>
      <c r="C194" s="13"/>
      <c r="D194" s="35" t="s">
        <v>105</v>
      </c>
      <c r="E194" s="59" t="s">
        <v>104</v>
      </c>
      <c r="F194" s="59"/>
      <c r="G194" s="59" t="s">
        <v>103</v>
      </c>
      <c r="H194" s="59"/>
      <c r="I194" s="35" t="s">
        <v>118</v>
      </c>
    </row>
    <row r="195" spans="2:9" ht="26.1" customHeight="1" x14ac:dyDescent="0.3">
      <c r="B195" s="42" t="s">
        <v>10</v>
      </c>
      <c r="C195" s="37">
        <v>175</v>
      </c>
      <c r="D195" s="37">
        <v>175</v>
      </c>
      <c r="E195" s="60"/>
      <c r="F195" s="60"/>
      <c r="G195" s="37">
        <v>140</v>
      </c>
      <c r="H195" s="37"/>
      <c r="I195" s="37">
        <v>70</v>
      </c>
    </row>
    <row r="196" spans="2:9" ht="26.1" customHeight="1" x14ac:dyDescent="0.3">
      <c r="B196" s="42" t="s">
        <v>40</v>
      </c>
      <c r="C196" s="37">
        <v>0</v>
      </c>
      <c r="D196" s="37">
        <v>100</v>
      </c>
      <c r="E196" s="60"/>
      <c r="F196" s="60"/>
      <c r="G196" s="37">
        <v>140</v>
      </c>
      <c r="H196" s="37"/>
      <c r="I196" s="37">
        <v>70</v>
      </c>
    </row>
    <row r="197" spans="2:9" ht="26.1" customHeight="1" x14ac:dyDescent="0.3">
      <c r="B197" s="42" t="s">
        <v>47</v>
      </c>
      <c r="C197" s="37">
        <v>150</v>
      </c>
      <c r="D197" s="37">
        <v>150</v>
      </c>
      <c r="E197" s="60"/>
      <c r="F197" s="60"/>
      <c r="G197" s="37">
        <v>150</v>
      </c>
      <c r="H197" s="37"/>
      <c r="I197" s="37">
        <v>75</v>
      </c>
    </row>
    <row r="198" spans="2:9" ht="26.1" customHeight="1" x14ac:dyDescent="0.3">
      <c r="B198" s="42" t="s">
        <v>48</v>
      </c>
      <c r="C198" s="37">
        <v>350</v>
      </c>
      <c r="D198" s="37">
        <v>350</v>
      </c>
      <c r="E198" s="60"/>
      <c r="F198" s="60"/>
      <c r="G198" s="37">
        <v>400</v>
      </c>
      <c r="H198" s="37"/>
      <c r="I198" s="37">
        <v>200</v>
      </c>
    </row>
    <row r="199" spans="2:9" ht="26.1" customHeight="1" x14ac:dyDescent="0.3">
      <c r="B199" s="42" t="s">
        <v>137</v>
      </c>
      <c r="C199" s="44">
        <v>500</v>
      </c>
      <c r="D199" s="44">
        <v>500</v>
      </c>
      <c r="E199" s="60"/>
      <c r="F199" s="60"/>
      <c r="G199" s="37">
        <v>700</v>
      </c>
      <c r="H199" s="37"/>
      <c r="I199" s="37">
        <v>50</v>
      </c>
    </row>
    <row r="200" spans="2:9" ht="26.1" customHeight="1" thickBot="1" x14ac:dyDescent="0.35">
      <c r="B200" s="42" t="s">
        <v>110</v>
      </c>
      <c r="C200" s="44"/>
      <c r="D200" s="44"/>
      <c r="E200" s="101"/>
      <c r="F200" s="101"/>
      <c r="G200" s="98">
        <v>50</v>
      </c>
      <c r="H200" s="98"/>
      <c r="I200" s="98">
        <v>50</v>
      </c>
    </row>
    <row r="201" spans="2:9" ht="26.1" customHeight="1" x14ac:dyDescent="0.3">
      <c r="B201" s="47" t="s">
        <v>18</v>
      </c>
      <c r="C201" s="46">
        <f>SUM(C195:C199)</f>
        <v>1175</v>
      </c>
      <c r="D201" s="46">
        <f>SUM(D195:D199)</f>
        <v>1275</v>
      </c>
      <c r="E201" s="106"/>
      <c r="F201" s="106"/>
      <c r="G201" s="105">
        <f>SUM(G195:G200)</f>
        <v>1580</v>
      </c>
      <c r="H201" s="105"/>
      <c r="I201" s="105">
        <f>SUM(I195:I200)</f>
        <v>515</v>
      </c>
    </row>
    <row r="202" spans="2:9" ht="18" customHeight="1" x14ac:dyDescent="0.3">
      <c r="B202" s="32"/>
      <c r="C202" s="14"/>
      <c r="D202" s="14"/>
      <c r="E202" s="68"/>
      <c r="F202" s="68"/>
    </row>
    <row r="203" spans="2:9" ht="26.1" customHeight="1" x14ac:dyDescent="0.3">
      <c r="B203" s="11" t="s">
        <v>73</v>
      </c>
      <c r="C203" s="13"/>
      <c r="D203" s="35" t="s">
        <v>105</v>
      </c>
      <c r="E203" s="59" t="s">
        <v>104</v>
      </c>
      <c r="F203" s="59"/>
      <c r="G203" s="59" t="s">
        <v>103</v>
      </c>
      <c r="H203" s="59"/>
      <c r="I203" s="35" t="s">
        <v>118</v>
      </c>
    </row>
    <row r="204" spans="2:9" ht="26.1" customHeight="1" x14ac:dyDescent="0.3">
      <c r="B204" s="42" t="s">
        <v>10</v>
      </c>
      <c r="C204" s="37">
        <v>350</v>
      </c>
      <c r="D204" s="37">
        <v>350</v>
      </c>
      <c r="E204" s="60"/>
      <c r="F204" s="60"/>
      <c r="G204" s="37">
        <v>490</v>
      </c>
      <c r="H204" s="37"/>
      <c r="I204" s="37">
        <v>50</v>
      </c>
    </row>
    <row r="205" spans="2:9" ht="26.1" customHeight="1" x14ac:dyDescent="0.3">
      <c r="B205" s="42" t="s">
        <v>74</v>
      </c>
      <c r="C205" s="37">
        <v>1000</v>
      </c>
      <c r="D205" s="37">
        <v>1500</v>
      </c>
      <c r="E205" s="60"/>
      <c r="F205" s="60"/>
      <c r="G205" s="37">
        <v>150</v>
      </c>
      <c r="H205" s="37"/>
      <c r="I205" s="37">
        <v>150</v>
      </c>
    </row>
    <row r="206" spans="2:9" ht="26.1" customHeight="1" x14ac:dyDescent="0.3">
      <c r="B206" s="42" t="s">
        <v>75</v>
      </c>
      <c r="C206" s="37">
        <v>250</v>
      </c>
      <c r="D206" s="37">
        <v>250</v>
      </c>
      <c r="E206" s="60"/>
      <c r="F206" s="60"/>
      <c r="G206" s="37">
        <v>250</v>
      </c>
      <c r="H206" s="37"/>
      <c r="I206" s="37">
        <v>100</v>
      </c>
    </row>
    <row r="207" spans="2:9" ht="26.1" customHeight="1" x14ac:dyDescent="0.3">
      <c r="B207" s="42" t="s">
        <v>23</v>
      </c>
      <c r="C207" s="48">
        <v>425</v>
      </c>
      <c r="D207" s="48">
        <v>375</v>
      </c>
      <c r="E207" s="60"/>
      <c r="F207" s="60"/>
      <c r="G207" s="37">
        <v>350</v>
      </c>
      <c r="H207" s="37"/>
      <c r="I207" s="37">
        <v>350</v>
      </c>
    </row>
    <row r="208" spans="2:9" ht="26.1" customHeight="1" thickBot="1" x14ac:dyDescent="0.35">
      <c r="B208" s="42" t="s">
        <v>137</v>
      </c>
      <c r="C208" s="44">
        <v>500</v>
      </c>
      <c r="D208" s="44">
        <v>500</v>
      </c>
      <c r="E208" s="101"/>
      <c r="F208" s="101"/>
      <c r="G208" s="98">
        <v>700</v>
      </c>
      <c r="H208" s="98"/>
      <c r="I208" s="98">
        <v>50</v>
      </c>
    </row>
    <row r="209" spans="2:9" ht="26.1" customHeight="1" x14ac:dyDescent="0.3">
      <c r="B209" s="47" t="s">
        <v>18</v>
      </c>
      <c r="C209" s="46">
        <f>SUM(C204:C208)</f>
        <v>2525</v>
      </c>
      <c r="D209" s="46">
        <f>SUM(D204:D208)</f>
        <v>2975</v>
      </c>
      <c r="E209" s="106"/>
      <c r="F209" s="106"/>
      <c r="G209" s="105">
        <f>SUM(G204:G208)</f>
        <v>1940</v>
      </c>
      <c r="H209" s="105"/>
      <c r="I209" s="105">
        <f>SUM(I204:I208)</f>
        <v>700</v>
      </c>
    </row>
    <row r="210" spans="2:9" ht="16.95" customHeight="1" x14ac:dyDescent="0.3">
      <c r="B210" s="19"/>
      <c r="C210" s="6"/>
      <c r="D210" s="6"/>
      <c r="E210" s="63"/>
      <c r="F210" s="63"/>
    </row>
    <row r="211" spans="2:9" ht="26.1" customHeight="1" x14ac:dyDescent="0.3">
      <c r="B211" s="11" t="s">
        <v>49</v>
      </c>
      <c r="C211" s="13"/>
      <c r="D211" s="35" t="s">
        <v>105</v>
      </c>
      <c r="E211" s="59" t="s">
        <v>104</v>
      </c>
      <c r="F211" s="59"/>
      <c r="G211" s="59" t="s">
        <v>103</v>
      </c>
      <c r="H211" s="59"/>
      <c r="I211" s="35" t="s">
        <v>118</v>
      </c>
    </row>
    <row r="212" spans="2:9" ht="26.1" customHeight="1" x14ac:dyDescent="0.3">
      <c r="B212" s="42" t="s">
        <v>10</v>
      </c>
      <c r="C212" s="37">
        <v>320</v>
      </c>
      <c r="D212" s="37">
        <v>320</v>
      </c>
      <c r="E212" s="60"/>
      <c r="F212" s="60"/>
      <c r="G212" s="107">
        <v>350</v>
      </c>
      <c r="H212" s="107"/>
      <c r="I212" s="107">
        <v>175</v>
      </c>
    </row>
    <row r="213" spans="2:9" ht="26.1" customHeight="1" x14ac:dyDescent="0.3">
      <c r="B213" s="42" t="s">
        <v>50</v>
      </c>
      <c r="C213" s="37">
        <v>200</v>
      </c>
      <c r="D213" s="37">
        <v>200</v>
      </c>
      <c r="E213" s="60"/>
      <c r="F213" s="60"/>
      <c r="G213" s="107">
        <v>300</v>
      </c>
      <c r="H213" s="107"/>
      <c r="I213" s="107">
        <v>399</v>
      </c>
    </row>
    <row r="214" spans="2:9" ht="26.1" customHeight="1" x14ac:dyDescent="0.3">
      <c r="B214" s="42" t="s">
        <v>51</v>
      </c>
      <c r="C214" s="37">
        <v>0</v>
      </c>
      <c r="D214" s="37">
        <v>750</v>
      </c>
      <c r="E214" s="60"/>
      <c r="F214" s="60"/>
      <c r="G214" s="107">
        <v>1200</v>
      </c>
      <c r="H214" s="107"/>
      <c r="I214" s="107">
        <v>1200</v>
      </c>
    </row>
    <row r="215" spans="2:9" ht="26.1" customHeight="1" x14ac:dyDescent="0.3">
      <c r="B215" s="42" t="s">
        <v>37</v>
      </c>
      <c r="C215" s="37">
        <v>150</v>
      </c>
      <c r="D215" s="37">
        <v>150</v>
      </c>
      <c r="E215" s="60"/>
      <c r="F215" s="60"/>
      <c r="G215" s="107">
        <v>100</v>
      </c>
      <c r="H215" s="107"/>
      <c r="I215" s="107">
        <v>50</v>
      </c>
    </row>
    <row r="216" spans="2:9" ht="26.1" customHeight="1" x14ac:dyDescent="0.3">
      <c r="B216" s="42" t="s">
        <v>52</v>
      </c>
      <c r="C216" s="37">
        <v>50</v>
      </c>
      <c r="D216" s="37">
        <v>50</v>
      </c>
      <c r="E216" s="60"/>
      <c r="F216" s="60"/>
      <c r="G216" s="107">
        <v>100</v>
      </c>
      <c r="H216" s="107"/>
      <c r="I216" s="107">
        <v>100</v>
      </c>
    </row>
    <row r="217" spans="2:9" ht="26.1" customHeight="1" x14ac:dyDescent="0.3">
      <c r="B217" s="42" t="s">
        <v>100</v>
      </c>
      <c r="C217" s="37"/>
      <c r="D217" s="37"/>
      <c r="E217" s="60"/>
      <c r="F217" s="60"/>
      <c r="G217" s="107">
        <v>300</v>
      </c>
      <c r="H217" s="107"/>
      <c r="I217" s="107">
        <v>300</v>
      </c>
    </row>
    <row r="218" spans="2:9" ht="26.1" customHeight="1" x14ac:dyDescent="0.3">
      <c r="B218" s="42" t="s">
        <v>101</v>
      </c>
      <c r="C218" s="37"/>
      <c r="D218" s="37"/>
      <c r="E218" s="60"/>
      <c r="F218" s="60"/>
      <c r="G218" s="107">
        <v>400</v>
      </c>
      <c r="H218" s="107"/>
      <c r="I218" s="107">
        <v>400</v>
      </c>
    </row>
    <row r="219" spans="2:9" ht="26.1" customHeight="1" x14ac:dyDescent="0.3">
      <c r="B219" s="42" t="s">
        <v>72</v>
      </c>
      <c r="C219" s="44">
        <v>500</v>
      </c>
      <c r="D219" s="44">
        <v>800</v>
      </c>
      <c r="E219" s="60"/>
      <c r="F219" s="60"/>
      <c r="G219" s="107">
        <v>700</v>
      </c>
      <c r="H219" s="107"/>
      <c r="I219" s="107">
        <v>25</v>
      </c>
    </row>
    <row r="220" spans="2:9" ht="26.1" customHeight="1" thickBot="1" x14ac:dyDescent="0.35">
      <c r="B220" s="42" t="s">
        <v>130</v>
      </c>
      <c r="C220" s="126"/>
      <c r="D220" s="126"/>
      <c r="E220" s="101"/>
      <c r="F220" s="101"/>
      <c r="G220" s="108">
        <v>0</v>
      </c>
      <c r="H220" s="108"/>
      <c r="I220" s="108">
        <v>25</v>
      </c>
    </row>
    <row r="221" spans="2:9" ht="26.1" customHeight="1" x14ac:dyDescent="0.3">
      <c r="B221" s="125" t="s">
        <v>18</v>
      </c>
      <c r="C221" s="46">
        <f>SUM(C211:C219)</f>
        <v>1220</v>
      </c>
      <c r="D221" s="46">
        <f>SUM(D212:D219)</f>
        <v>2270</v>
      </c>
      <c r="E221" s="106"/>
      <c r="F221" s="106"/>
      <c r="G221" s="105">
        <f>SUM(G212:G220)</f>
        <v>3450</v>
      </c>
      <c r="H221" s="105"/>
      <c r="I221" s="105">
        <f>SUM(I212:I220)</f>
        <v>2674</v>
      </c>
    </row>
    <row r="222" spans="2:9" ht="17.399999999999999" customHeight="1" x14ac:dyDescent="0.3">
      <c r="B222" s="7"/>
      <c r="C222" s="7"/>
      <c r="D222" s="77"/>
      <c r="E222" s="64"/>
      <c r="F222" s="64"/>
    </row>
    <row r="223" spans="2:9" ht="26.1" customHeight="1" x14ac:dyDescent="0.3">
      <c r="B223" s="11" t="s">
        <v>53</v>
      </c>
      <c r="C223" s="13"/>
      <c r="D223" s="35" t="s">
        <v>105</v>
      </c>
      <c r="E223" s="59" t="s">
        <v>104</v>
      </c>
      <c r="F223" s="59"/>
      <c r="G223" s="59" t="s">
        <v>103</v>
      </c>
      <c r="H223" s="59"/>
      <c r="I223" s="35" t="s">
        <v>118</v>
      </c>
    </row>
    <row r="224" spans="2:9" ht="26.1" customHeight="1" x14ac:dyDescent="0.3">
      <c r="B224" s="42" t="s">
        <v>10</v>
      </c>
      <c r="C224" s="57">
        <v>300</v>
      </c>
      <c r="D224" s="37">
        <v>150</v>
      </c>
      <c r="E224" s="60">
        <v>35.450000000000003</v>
      </c>
      <c r="F224" s="60"/>
      <c r="G224" s="37">
        <v>210</v>
      </c>
      <c r="H224" s="37"/>
      <c r="I224" s="37">
        <v>100</v>
      </c>
    </row>
    <row r="225" spans="2:9" ht="26.1" customHeight="1" x14ac:dyDescent="0.3">
      <c r="B225" s="42" t="s">
        <v>25</v>
      </c>
      <c r="C225" s="57">
        <v>150</v>
      </c>
      <c r="D225" s="37">
        <v>300</v>
      </c>
      <c r="E225" s="60">
        <v>153.72999999999999</v>
      </c>
      <c r="F225" s="60"/>
      <c r="G225" s="37">
        <v>210</v>
      </c>
      <c r="H225" s="37"/>
      <c r="I225" s="37">
        <v>100</v>
      </c>
    </row>
    <row r="226" spans="2:9" ht="26.1" customHeight="1" x14ac:dyDescent="0.3">
      <c r="B226" s="42" t="s">
        <v>29</v>
      </c>
      <c r="C226" s="57">
        <v>50</v>
      </c>
      <c r="D226" s="37">
        <v>25</v>
      </c>
      <c r="E226" s="60">
        <v>16.5</v>
      </c>
      <c r="F226" s="60"/>
      <c r="G226" s="37">
        <v>10</v>
      </c>
      <c r="H226" s="37"/>
      <c r="I226" s="37">
        <v>10</v>
      </c>
    </row>
    <row r="227" spans="2:9" ht="26.1" customHeight="1" x14ac:dyDescent="0.3">
      <c r="B227" s="42" t="s">
        <v>13</v>
      </c>
      <c r="C227" s="57">
        <v>150</v>
      </c>
      <c r="D227" s="37">
        <v>100</v>
      </c>
      <c r="E227" s="60">
        <v>83.9</v>
      </c>
      <c r="F227" s="60"/>
      <c r="G227" s="37">
        <v>100</v>
      </c>
      <c r="H227" s="37"/>
      <c r="I227" s="37">
        <v>150</v>
      </c>
    </row>
    <row r="228" spans="2:9" ht="26.1" customHeight="1" x14ac:dyDescent="0.3">
      <c r="B228" s="42" t="s">
        <v>78</v>
      </c>
      <c r="C228" s="57">
        <v>350</v>
      </c>
      <c r="D228" s="37">
        <v>20</v>
      </c>
      <c r="E228" s="60">
        <v>0</v>
      </c>
      <c r="F228" s="60"/>
      <c r="G228" s="37">
        <v>30</v>
      </c>
      <c r="H228" s="37"/>
      <c r="I228" s="37">
        <v>150</v>
      </c>
    </row>
    <row r="229" spans="2:9" ht="26.1" customHeight="1" thickBot="1" x14ac:dyDescent="0.35">
      <c r="B229" s="42" t="s">
        <v>136</v>
      </c>
      <c r="C229" s="57">
        <v>500</v>
      </c>
      <c r="D229" s="37">
        <v>590</v>
      </c>
      <c r="E229" s="101">
        <v>0</v>
      </c>
      <c r="F229" s="101"/>
      <c r="G229" s="98">
        <v>700</v>
      </c>
      <c r="H229" s="98"/>
      <c r="I229" s="98">
        <v>50</v>
      </c>
    </row>
    <row r="230" spans="2:9" ht="26.1" customHeight="1" x14ac:dyDescent="0.3">
      <c r="B230" s="47" t="s">
        <v>18</v>
      </c>
      <c r="C230" s="46">
        <f t="shared" ref="C230:I230" si="5">SUM(C224:C229)</f>
        <v>1500</v>
      </c>
      <c r="D230" s="46">
        <f t="shared" si="5"/>
        <v>1185</v>
      </c>
      <c r="E230" s="106">
        <f t="shared" si="5"/>
        <v>289.58000000000004</v>
      </c>
      <c r="F230" s="106"/>
      <c r="G230" s="105">
        <f t="shared" si="5"/>
        <v>1260</v>
      </c>
      <c r="H230" s="105"/>
      <c r="I230" s="105">
        <f t="shared" si="5"/>
        <v>560</v>
      </c>
    </row>
    <row r="231" spans="2:9" ht="26.1" customHeight="1" x14ac:dyDescent="0.3">
      <c r="B231" s="32"/>
      <c r="C231" s="2"/>
      <c r="D231" s="2"/>
      <c r="E231" s="64"/>
      <c r="F231" s="64"/>
    </row>
    <row r="232" spans="2:9" ht="26.1" customHeight="1" x14ac:dyDescent="0.3">
      <c r="B232" s="11" t="s">
        <v>76</v>
      </c>
      <c r="C232" s="13"/>
      <c r="D232" s="35" t="s">
        <v>105</v>
      </c>
      <c r="E232" s="59" t="s">
        <v>104</v>
      </c>
      <c r="F232" s="59"/>
      <c r="G232" s="59" t="s">
        <v>103</v>
      </c>
      <c r="H232" s="59"/>
      <c r="I232" s="35" t="s">
        <v>118</v>
      </c>
    </row>
    <row r="233" spans="2:9" ht="26.1" customHeight="1" x14ac:dyDescent="0.35">
      <c r="B233" s="43" t="s">
        <v>10</v>
      </c>
      <c r="C233" s="58">
        <v>300</v>
      </c>
      <c r="D233" s="37">
        <v>500</v>
      </c>
      <c r="E233" s="60">
        <v>142</v>
      </c>
      <c r="F233" s="60"/>
      <c r="G233" s="37">
        <v>700</v>
      </c>
      <c r="H233" s="37"/>
      <c r="I233" s="37">
        <v>350</v>
      </c>
    </row>
    <row r="234" spans="2:9" ht="26.1" customHeight="1" x14ac:dyDescent="0.35">
      <c r="B234" s="43" t="s">
        <v>77</v>
      </c>
      <c r="C234" s="58">
        <v>100</v>
      </c>
      <c r="D234" s="37">
        <v>150</v>
      </c>
      <c r="E234" s="60">
        <v>133</v>
      </c>
      <c r="F234" s="60"/>
      <c r="G234" s="37">
        <v>210</v>
      </c>
      <c r="H234" s="37"/>
      <c r="I234" s="37">
        <v>105</v>
      </c>
    </row>
    <row r="235" spans="2:9" ht="26.1" customHeight="1" x14ac:dyDescent="0.35">
      <c r="B235" s="43" t="s">
        <v>29</v>
      </c>
      <c r="C235" s="58">
        <v>50</v>
      </c>
      <c r="D235" s="37">
        <v>50</v>
      </c>
      <c r="E235" s="60">
        <v>0</v>
      </c>
      <c r="F235" s="60"/>
      <c r="G235" s="37">
        <v>50</v>
      </c>
      <c r="H235" s="37"/>
      <c r="I235" s="37">
        <v>25</v>
      </c>
    </row>
    <row r="236" spans="2:9" ht="26.1" customHeight="1" x14ac:dyDescent="0.35">
      <c r="B236" s="43" t="s">
        <v>13</v>
      </c>
      <c r="C236" s="58">
        <v>150</v>
      </c>
      <c r="D236" s="37">
        <v>150</v>
      </c>
      <c r="E236" s="60">
        <v>0</v>
      </c>
      <c r="F236" s="60"/>
      <c r="G236" s="37">
        <v>150</v>
      </c>
      <c r="H236" s="37"/>
      <c r="I236" s="37">
        <v>75</v>
      </c>
    </row>
    <row r="237" spans="2:9" ht="26.1" customHeight="1" x14ac:dyDescent="0.35">
      <c r="B237" s="43" t="s">
        <v>78</v>
      </c>
      <c r="C237" s="58">
        <v>150</v>
      </c>
      <c r="D237" s="37">
        <v>150</v>
      </c>
      <c r="E237" s="60">
        <v>0</v>
      </c>
      <c r="F237" s="60"/>
      <c r="G237" s="37">
        <v>150</v>
      </c>
      <c r="H237" s="37"/>
      <c r="I237" s="37">
        <v>75</v>
      </c>
    </row>
    <row r="238" spans="2:9" ht="26.1" customHeight="1" x14ac:dyDescent="0.35">
      <c r="B238" s="43" t="s">
        <v>79</v>
      </c>
      <c r="C238" s="58">
        <v>150</v>
      </c>
      <c r="D238" s="37">
        <v>150</v>
      </c>
      <c r="E238" s="60">
        <v>50</v>
      </c>
      <c r="F238" s="60"/>
      <c r="G238" s="37">
        <v>150</v>
      </c>
      <c r="H238" s="37"/>
      <c r="I238" s="37">
        <v>75</v>
      </c>
    </row>
    <row r="239" spans="2:9" ht="26.1" customHeight="1" thickBot="1" x14ac:dyDescent="0.35">
      <c r="B239" s="43" t="s">
        <v>140</v>
      </c>
      <c r="C239" s="44">
        <v>500</v>
      </c>
      <c r="D239" s="44">
        <v>0</v>
      </c>
      <c r="E239" s="101">
        <v>105.75</v>
      </c>
      <c r="F239" s="101"/>
      <c r="G239" s="98">
        <v>700</v>
      </c>
      <c r="H239" s="98"/>
      <c r="I239" s="98">
        <v>50</v>
      </c>
    </row>
    <row r="240" spans="2:9" ht="25.8" customHeight="1" x14ac:dyDescent="0.3">
      <c r="B240" s="47" t="s">
        <v>18</v>
      </c>
      <c r="C240" s="46">
        <f t="shared" ref="C240:I240" si="6">SUM(C233:C239)</f>
        <v>1400</v>
      </c>
      <c r="D240" s="112">
        <f t="shared" si="6"/>
        <v>1150</v>
      </c>
      <c r="E240" s="106">
        <f t="shared" si="6"/>
        <v>430.75</v>
      </c>
      <c r="F240" s="106"/>
      <c r="G240" s="105">
        <f t="shared" si="6"/>
        <v>2110</v>
      </c>
      <c r="H240" s="105"/>
      <c r="I240" s="105">
        <f t="shared" si="6"/>
        <v>755</v>
      </c>
    </row>
    <row r="241" spans="2:9" ht="10.199999999999999" customHeight="1" thickBot="1" x14ac:dyDescent="0.35">
      <c r="B241" s="19"/>
      <c r="C241" s="6"/>
      <c r="D241" s="6"/>
      <c r="E241" s="63"/>
      <c r="F241" s="63"/>
      <c r="G241" s="6"/>
      <c r="H241" s="6"/>
      <c r="I241" s="6"/>
    </row>
    <row r="242" spans="2:9" ht="26.1" customHeight="1" thickBot="1" x14ac:dyDescent="0.35">
      <c r="B242" s="21" t="s">
        <v>99</v>
      </c>
      <c r="C242" s="22" t="e">
        <f>SUM(C240,C92,C192,C181,C167,C101,C209,C156,#REF!)</f>
        <v>#REF!</v>
      </c>
      <c r="D242" s="72">
        <f>SUM(D240,D230,D221,D209,D201,D192,D181,D175,D167,D156,D149,D141,D133,,D126,D92)</f>
        <v>20455</v>
      </c>
      <c r="E242" s="116"/>
      <c r="F242" s="116"/>
      <c r="G242" s="117">
        <f>G240+G230+G221+G209+G201+G192+G181+G175+G167+G156+G149+G141+G133+G126+G117+G109+G101+G92</f>
        <v>32747</v>
      </c>
      <c r="H242" s="117"/>
      <c r="I242" s="118">
        <f>I92+I101+I109+I117+I126+I133+I141+I149+I156+I167+I175+I181+I192+I201+I209+I221+I230</f>
        <v>16344</v>
      </c>
    </row>
    <row r="243" spans="2:9" ht="26.1" customHeight="1" x14ac:dyDescent="0.3">
      <c r="B243" s="21"/>
      <c r="C243" s="10"/>
      <c r="D243" s="2"/>
      <c r="E243" s="64"/>
      <c r="F243" s="64"/>
    </row>
    <row r="244" spans="2:9" ht="26.1" customHeight="1" x14ac:dyDescent="0.3">
      <c r="B244" s="25" t="s">
        <v>80</v>
      </c>
      <c r="C244" s="26"/>
      <c r="D244" s="35" t="s">
        <v>105</v>
      </c>
      <c r="E244" s="59" t="s">
        <v>104</v>
      </c>
      <c r="F244" s="59"/>
      <c r="G244" s="59" t="s">
        <v>103</v>
      </c>
      <c r="H244" s="59"/>
      <c r="I244" s="35" t="s">
        <v>118</v>
      </c>
    </row>
    <row r="245" spans="2:9" ht="7.2" customHeight="1" x14ac:dyDescent="0.3">
      <c r="B245" s="33"/>
      <c r="C245" s="27"/>
      <c r="D245" s="28"/>
      <c r="E245" s="69"/>
      <c r="F245" s="69"/>
    </row>
    <row r="246" spans="2:9" ht="26.1" customHeight="1" x14ac:dyDescent="0.3">
      <c r="B246" s="39" t="s">
        <v>81</v>
      </c>
      <c r="C246" s="37">
        <v>500</v>
      </c>
      <c r="D246" s="37">
        <v>750</v>
      </c>
      <c r="E246" s="62">
        <v>0</v>
      </c>
      <c r="F246" s="62"/>
      <c r="G246" s="37">
        <v>750</v>
      </c>
      <c r="H246" s="37"/>
      <c r="I246" s="128">
        <v>1000</v>
      </c>
    </row>
    <row r="247" spans="2:9" ht="26.1" customHeight="1" x14ac:dyDescent="0.3">
      <c r="B247" s="53" t="s">
        <v>82</v>
      </c>
      <c r="C247" s="37">
        <v>0</v>
      </c>
      <c r="D247" s="37">
        <v>125</v>
      </c>
      <c r="E247" s="62">
        <v>150</v>
      </c>
      <c r="F247" s="62"/>
      <c r="G247" s="37">
        <v>150</v>
      </c>
      <c r="H247" s="37"/>
      <c r="I247" s="128">
        <v>0</v>
      </c>
    </row>
    <row r="248" spans="2:9" ht="26.1" customHeight="1" x14ac:dyDescent="0.3">
      <c r="B248" s="39" t="s">
        <v>83</v>
      </c>
      <c r="C248" s="37">
        <v>0</v>
      </c>
      <c r="D248" s="37">
        <v>300</v>
      </c>
      <c r="E248" s="62">
        <v>162</v>
      </c>
      <c r="F248" s="62"/>
      <c r="G248" s="37">
        <v>300</v>
      </c>
      <c r="H248" s="37"/>
      <c r="I248" s="128">
        <v>300</v>
      </c>
    </row>
    <row r="249" spans="2:9" ht="26.1" customHeight="1" x14ac:dyDescent="0.3">
      <c r="B249" s="39" t="s">
        <v>84</v>
      </c>
      <c r="C249" s="37">
        <v>1000</v>
      </c>
      <c r="D249" s="37">
        <v>1200</v>
      </c>
      <c r="E249" s="62">
        <v>0</v>
      </c>
      <c r="F249" s="62"/>
      <c r="G249" s="37">
        <v>1200</v>
      </c>
      <c r="H249" s="37"/>
      <c r="I249" s="128">
        <v>1200</v>
      </c>
    </row>
    <row r="250" spans="2:9" ht="26.1" customHeight="1" x14ac:dyDescent="0.3">
      <c r="B250" s="39" t="s">
        <v>85</v>
      </c>
      <c r="C250" s="37">
        <v>3500</v>
      </c>
      <c r="D250" s="37">
        <v>3500</v>
      </c>
      <c r="E250" s="62">
        <v>819.26</v>
      </c>
      <c r="F250" s="62"/>
      <c r="G250" s="37">
        <v>2000</v>
      </c>
      <c r="H250" s="37"/>
      <c r="I250" s="128">
        <v>2000</v>
      </c>
    </row>
    <row r="251" spans="2:9" ht="26.1" customHeight="1" x14ac:dyDescent="0.3">
      <c r="B251" s="39" t="s">
        <v>86</v>
      </c>
      <c r="C251" s="37">
        <v>3800</v>
      </c>
      <c r="D251" s="37">
        <v>3000</v>
      </c>
      <c r="E251" s="62">
        <v>941.98</v>
      </c>
      <c r="F251" s="62"/>
      <c r="G251" s="37">
        <v>2000</v>
      </c>
      <c r="H251" s="37"/>
      <c r="I251" s="128">
        <v>1000</v>
      </c>
    </row>
    <row r="252" spans="2:9" ht="26.1" customHeight="1" x14ac:dyDescent="0.3">
      <c r="B252" s="39" t="s">
        <v>87</v>
      </c>
      <c r="C252" s="37">
        <v>0</v>
      </c>
      <c r="D252" s="37">
        <v>250</v>
      </c>
      <c r="E252" s="62">
        <v>0</v>
      </c>
      <c r="F252" s="62"/>
      <c r="G252" s="37">
        <v>50</v>
      </c>
      <c r="H252" s="37"/>
      <c r="I252" s="128">
        <v>50</v>
      </c>
    </row>
    <row r="253" spans="2:9" ht="26.1" customHeight="1" x14ac:dyDescent="0.3">
      <c r="B253" s="54" t="s">
        <v>88</v>
      </c>
      <c r="C253" s="36">
        <v>3950</v>
      </c>
      <c r="D253" s="36">
        <v>2500</v>
      </c>
      <c r="E253" s="62">
        <v>0</v>
      </c>
      <c r="F253" s="62"/>
      <c r="G253" s="37">
        <v>0</v>
      </c>
      <c r="H253" s="37"/>
      <c r="I253" s="128">
        <v>0</v>
      </c>
    </row>
    <row r="254" spans="2:9" ht="26.1" customHeight="1" x14ac:dyDescent="0.3">
      <c r="B254" s="54" t="s">
        <v>89</v>
      </c>
      <c r="C254" s="37">
        <v>600</v>
      </c>
      <c r="D254" s="37">
        <v>1000</v>
      </c>
      <c r="E254" s="62">
        <v>838</v>
      </c>
      <c r="F254" s="62"/>
      <c r="G254" s="37">
        <v>2000</v>
      </c>
      <c r="H254" s="37"/>
      <c r="I254" s="128">
        <v>1000</v>
      </c>
    </row>
    <row r="255" spans="2:9" ht="26.1" customHeight="1" x14ac:dyDescent="0.3">
      <c r="B255" s="54" t="s">
        <v>3</v>
      </c>
      <c r="C255" s="37">
        <v>530</v>
      </c>
      <c r="D255" s="37">
        <v>530</v>
      </c>
      <c r="E255" s="62">
        <v>293.75</v>
      </c>
      <c r="F255" s="62"/>
      <c r="G255" s="37">
        <v>500</v>
      </c>
      <c r="H255" s="37"/>
      <c r="I255" s="128">
        <v>500</v>
      </c>
    </row>
    <row r="256" spans="2:9" ht="26.1" customHeight="1" x14ac:dyDescent="0.3">
      <c r="B256" s="54" t="s">
        <v>90</v>
      </c>
      <c r="C256" s="37">
        <v>700</v>
      </c>
      <c r="D256" s="37">
        <v>700</v>
      </c>
      <c r="E256" s="62"/>
      <c r="F256" s="62"/>
      <c r="G256" s="37">
        <v>700</v>
      </c>
      <c r="H256" s="37"/>
      <c r="I256" s="128">
        <v>0</v>
      </c>
    </row>
    <row r="257" spans="2:9" ht="26.1" customHeight="1" x14ac:dyDescent="0.3">
      <c r="B257" s="39" t="s">
        <v>91</v>
      </c>
      <c r="C257" s="37">
        <v>3000</v>
      </c>
      <c r="D257" s="37">
        <v>5000</v>
      </c>
      <c r="E257" s="62">
        <v>11000</v>
      </c>
      <c r="F257" s="62"/>
      <c r="G257" s="37">
        <v>10000</v>
      </c>
      <c r="H257" s="37"/>
      <c r="I257" s="128">
        <v>1800</v>
      </c>
    </row>
    <row r="258" spans="2:9" ht="26.1" customHeight="1" x14ac:dyDescent="0.3">
      <c r="B258" s="39" t="s">
        <v>92</v>
      </c>
      <c r="C258" s="37">
        <v>1000</v>
      </c>
      <c r="D258" s="37">
        <v>1600</v>
      </c>
      <c r="E258" s="62">
        <v>779.26</v>
      </c>
      <c r="F258" s="62"/>
      <c r="G258" s="37">
        <v>1500</v>
      </c>
      <c r="H258" s="37"/>
      <c r="I258" s="128">
        <v>400</v>
      </c>
    </row>
    <row r="259" spans="2:9" ht="26.1" customHeight="1" x14ac:dyDescent="0.3">
      <c r="B259" s="39" t="s">
        <v>142</v>
      </c>
      <c r="C259" s="37"/>
      <c r="D259" s="37"/>
      <c r="E259" s="62"/>
      <c r="F259" s="62"/>
      <c r="G259" s="37">
        <v>0</v>
      </c>
      <c r="H259" s="37"/>
      <c r="I259" s="128">
        <v>3000</v>
      </c>
    </row>
    <row r="260" spans="2:9" ht="26.1" customHeight="1" x14ac:dyDescent="0.3">
      <c r="B260" s="39" t="s">
        <v>93</v>
      </c>
      <c r="C260" s="37">
        <v>1210</v>
      </c>
      <c r="D260" s="37">
        <v>1200</v>
      </c>
      <c r="E260" s="62">
        <v>477</v>
      </c>
      <c r="F260" s="62"/>
      <c r="G260" s="37">
        <v>500</v>
      </c>
      <c r="H260" s="37"/>
      <c r="I260" s="128">
        <v>477</v>
      </c>
    </row>
    <row r="261" spans="2:9" ht="26.1" customHeight="1" x14ac:dyDescent="0.3">
      <c r="B261" s="39" t="s">
        <v>97</v>
      </c>
      <c r="C261" s="37"/>
      <c r="D261" s="37"/>
      <c r="E261" s="62">
        <v>129</v>
      </c>
      <c r="F261" s="62"/>
      <c r="G261" s="37">
        <v>129</v>
      </c>
      <c r="H261" s="37"/>
      <c r="I261" s="128">
        <v>129</v>
      </c>
    </row>
    <row r="262" spans="2:9" ht="26.1" customHeight="1" thickBot="1" x14ac:dyDescent="0.35">
      <c r="B262" s="39" t="s">
        <v>120</v>
      </c>
      <c r="C262" s="37"/>
      <c r="D262" s="37"/>
      <c r="E262" s="104"/>
      <c r="F262" s="104"/>
      <c r="G262" s="98">
        <v>0</v>
      </c>
      <c r="H262" s="98"/>
      <c r="I262" s="130">
        <v>0</v>
      </c>
    </row>
    <row r="263" spans="2:9" ht="26.1" customHeight="1" x14ac:dyDescent="0.3">
      <c r="B263" s="55" t="s">
        <v>94</v>
      </c>
      <c r="C263" s="51">
        <f t="shared" ref="C263:I263" si="7">SUM(C246:C262)</f>
        <v>19790</v>
      </c>
      <c r="D263" s="46">
        <f t="shared" si="7"/>
        <v>21655</v>
      </c>
      <c r="E263" s="61">
        <f t="shared" si="7"/>
        <v>15590.25</v>
      </c>
      <c r="F263" s="61"/>
      <c r="G263" s="46">
        <f t="shared" si="7"/>
        <v>21779</v>
      </c>
      <c r="H263" s="105"/>
      <c r="I263" s="105">
        <f t="shared" si="7"/>
        <v>12856</v>
      </c>
    </row>
    <row r="264" spans="2:9" ht="13.2" customHeight="1" x14ac:dyDescent="0.3">
      <c r="B264" s="21"/>
      <c r="C264" s="20"/>
      <c r="D264" s="46"/>
      <c r="E264" s="61"/>
      <c r="F264" s="61"/>
      <c r="G264" s="46"/>
      <c r="H264" s="46"/>
      <c r="I264" s="93"/>
    </row>
    <row r="265" spans="2:9" ht="13.2" customHeight="1" x14ac:dyDescent="0.3">
      <c r="B265" s="21"/>
      <c r="C265" s="20"/>
      <c r="D265" s="46"/>
      <c r="E265" s="133"/>
      <c r="F265" s="133"/>
      <c r="G265" s="132"/>
      <c r="H265" s="132"/>
      <c r="I265" s="134"/>
    </row>
    <row r="266" spans="2:9" ht="26.1" customHeight="1" x14ac:dyDescent="0.3">
      <c r="B266" s="21"/>
      <c r="C266" s="20"/>
      <c r="D266" s="35" t="s">
        <v>105</v>
      </c>
      <c r="E266" s="120" t="s">
        <v>104</v>
      </c>
      <c r="F266" s="120"/>
      <c r="G266" s="120" t="s">
        <v>103</v>
      </c>
      <c r="H266" s="120"/>
      <c r="I266" s="119" t="s">
        <v>118</v>
      </c>
    </row>
    <row r="267" spans="2:9" ht="26.1" customHeight="1" x14ac:dyDescent="0.3">
      <c r="B267" s="4" t="s">
        <v>144</v>
      </c>
      <c r="C267" s="20"/>
      <c r="D267" s="112"/>
      <c r="E267" s="61"/>
      <c r="F267" s="61"/>
      <c r="G267" s="46">
        <f>G13</f>
        <v>57758</v>
      </c>
      <c r="H267" s="46"/>
      <c r="I267" s="46">
        <f>I13</f>
        <v>40779</v>
      </c>
    </row>
    <row r="268" spans="2:9" ht="26.1" customHeight="1" x14ac:dyDescent="0.3">
      <c r="B268" s="4" t="s">
        <v>143</v>
      </c>
      <c r="C268" s="20"/>
      <c r="D268" s="112"/>
      <c r="E268" s="138"/>
      <c r="F268" s="61" t="s">
        <v>146</v>
      </c>
      <c r="G268" s="140">
        <v>20000</v>
      </c>
      <c r="H268" s="46" t="s">
        <v>146</v>
      </c>
      <c r="I268" s="46">
        <v>20000</v>
      </c>
    </row>
    <row r="269" spans="2:9" ht="5.4" customHeight="1" x14ac:dyDescent="0.3">
      <c r="B269" s="4"/>
      <c r="C269" s="20"/>
      <c r="D269" s="112"/>
      <c r="E269" s="138"/>
      <c r="F269" s="61"/>
      <c r="G269" s="141"/>
      <c r="H269" s="135"/>
      <c r="I269" s="135"/>
    </row>
    <row r="270" spans="2:9" ht="26.1" customHeight="1" x14ac:dyDescent="0.3">
      <c r="B270" s="4" t="s">
        <v>18</v>
      </c>
      <c r="C270" s="20"/>
      <c r="D270" s="112"/>
      <c r="E270" s="138"/>
      <c r="F270" s="61"/>
      <c r="G270" s="140">
        <f>G267+G268</f>
        <v>77758</v>
      </c>
      <c r="H270" s="46"/>
      <c r="I270" s="46">
        <f>I267+I268</f>
        <v>60779</v>
      </c>
    </row>
    <row r="271" spans="2:9" ht="26.1" customHeight="1" x14ac:dyDescent="0.3">
      <c r="B271" s="4" t="s">
        <v>121</v>
      </c>
      <c r="C271" s="20" t="e">
        <f>SUM(C263,C242,C81)</f>
        <v>#REF!</v>
      </c>
      <c r="D271" s="112">
        <f>SUM(D263,D242,D81)</f>
        <v>59516</v>
      </c>
      <c r="E271" s="139"/>
      <c r="F271" s="61" t="s">
        <v>147</v>
      </c>
      <c r="G271" s="140">
        <f>SUM(G263,G242,G81)</f>
        <v>75184</v>
      </c>
      <c r="H271" s="46" t="s">
        <v>147</v>
      </c>
      <c r="I271" s="46">
        <f>I263+I242+I81</f>
        <v>40930</v>
      </c>
    </row>
    <row r="272" spans="2:9" ht="4.8" customHeight="1" x14ac:dyDescent="0.3">
      <c r="D272" s="30"/>
      <c r="E272" s="30"/>
      <c r="F272" s="93"/>
      <c r="G272" s="136"/>
      <c r="H272" s="136"/>
      <c r="I272" s="136"/>
    </row>
    <row r="273" spans="2:9" ht="25.8" customHeight="1" thickBot="1" x14ac:dyDescent="0.35">
      <c r="B273" s="4" t="s">
        <v>145</v>
      </c>
      <c r="C273" s="20"/>
      <c r="D273" s="112"/>
      <c r="E273" s="138"/>
      <c r="F273" s="61"/>
      <c r="G273" s="142">
        <f>G268+G267-G271</f>
        <v>2574</v>
      </c>
      <c r="H273" s="131"/>
      <c r="I273" s="46">
        <f>I268+I267-I271</f>
        <v>19849</v>
      </c>
    </row>
    <row r="274" spans="2:9" ht="26.1" customHeight="1" thickBot="1" x14ac:dyDescent="0.35">
      <c r="B274" s="4"/>
      <c r="C274" s="20" t="e">
        <f>C13-C271</f>
        <v>#REF!</v>
      </c>
      <c r="D274" s="112">
        <f>D13-D271</f>
        <v>2977</v>
      </c>
      <c r="E274" s="124"/>
      <c r="F274" s="63"/>
      <c r="G274" s="6"/>
      <c r="H274" s="6"/>
      <c r="I274" s="6"/>
    </row>
    <row r="275" spans="2:9" ht="7.8" customHeight="1" x14ac:dyDescent="0.3">
      <c r="B275" s="29"/>
      <c r="C275" s="29"/>
      <c r="D275" s="122"/>
      <c r="E275" s="123"/>
      <c r="F275" s="123"/>
      <c r="G275" s="71"/>
      <c r="H275" s="71"/>
      <c r="I275" s="121"/>
    </row>
    <row r="276" spans="2:9" s="91" customFormat="1" ht="26.1" customHeight="1" x14ac:dyDescent="0.35">
      <c r="B276" s="87"/>
      <c r="C276" s="88"/>
      <c r="D276" s="88"/>
      <c r="E276" s="89"/>
      <c r="F276" s="89"/>
      <c r="G276" s="90"/>
      <c r="H276" s="90"/>
    </row>
    <row r="277" spans="2:9" ht="26.1" customHeight="1" x14ac:dyDescent="0.3"/>
    <row r="278" spans="2:9" ht="26.1" customHeight="1" x14ac:dyDescent="0.3"/>
    <row r="279" spans="2:9" ht="26.1" customHeight="1" x14ac:dyDescent="0.3"/>
    <row r="280" spans="2:9" ht="26.1" customHeight="1" x14ac:dyDescent="0.3"/>
    <row r="281" spans="2:9" ht="26.1" customHeight="1" x14ac:dyDescent="0.3"/>
    <row r="282" spans="2:9" ht="26.1" customHeight="1" x14ac:dyDescent="0.3"/>
    <row r="283" spans="2:9" ht="26.1" customHeight="1" x14ac:dyDescent="0.3"/>
    <row r="284" spans="2:9" ht="26.1" customHeight="1" x14ac:dyDescent="0.3"/>
    <row r="285" spans="2:9" ht="26.1" customHeight="1" x14ac:dyDescent="0.3"/>
    <row r="286" spans="2:9" ht="26.1" customHeight="1" x14ac:dyDescent="0.3"/>
    <row r="287" spans="2:9" ht="26.1" customHeight="1" x14ac:dyDescent="0.3"/>
    <row r="288" spans="2:9" ht="26.1" customHeight="1" x14ac:dyDescent="0.3"/>
    <row r="289" ht="26.1" customHeight="1" x14ac:dyDescent="0.3"/>
    <row r="290" ht="26.1" customHeight="1" x14ac:dyDescent="0.3"/>
    <row r="291" ht="26.1" customHeight="1" x14ac:dyDescent="0.3"/>
    <row r="292" ht="26.1" customHeight="1" x14ac:dyDescent="0.3"/>
    <row r="293" ht="26.1" customHeight="1" x14ac:dyDescent="0.3"/>
    <row r="294" ht="26.1" customHeight="1" x14ac:dyDescent="0.3"/>
    <row r="295" ht="26.1" customHeight="1" x14ac:dyDescent="0.3"/>
    <row r="296" ht="26.1" customHeight="1" x14ac:dyDescent="0.3"/>
    <row r="297" ht="26.1" customHeight="1" x14ac:dyDescent="0.3"/>
    <row r="298" ht="26.1" customHeight="1" x14ac:dyDescent="0.3"/>
    <row r="299" ht="26.1" customHeight="1" x14ac:dyDescent="0.3"/>
    <row r="300" ht="26.1" customHeight="1" x14ac:dyDescent="0.3"/>
    <row r="301" ht="26.1" customHeight="1" x14ac:dyDescent="0.3"/>
    <row r="302" ht="26.1" customHeight="1" x14ac:dyDescent="0.3"/>
    <row r="303" ht="26.1" customHeight="1" x14ac:dyDescent="0.3"/>
    <row r="304" ht="26.1" customHeight="1" x14ac:dyDescent="0.3"/>
    <row r="305" ht="26.1" customHeight="1" x14ac:dyDescent="0.3"/>
    <row r="306" ht="26.1" customHeight="1" x14ac:dyDescent="0.3"/>
    <row r="307" ht="26.1" customHeight="1" x14ac:dyDescent="0.3"/>
    <row r="308" ht="26.1" customHeight="1" x14ac:dyDescent="0.3"/>
    <row r="309" ht="26.1" customHeight="1" x14ac:dyDescent="0.3"/>
    <row r="310" ht="26.1" customHeight="1" x14ac:dyDescent="0.3"/>
    <row r="311" ht="26.1" customHeight="1" x14ac:dyDescent="0.3"/>
    <row r="312" ht="26.1" customHeight="1" x14ac:dyDescent="0.3"/>
    <row r="313" ht="26.1" customHeight="1" x14ac:dyDescent="0.3"/>
    <row r="314" ht="26.1" customHeight="1" x14ac:dyDescent="0.3"/>
    <row r="315" ht="26.1" customHeight="1" x14ac:dyDescent="0.3"/>
    <row r="316" ht="26.1" customHeight="1" x14ac:dyDescent="0.3"/>
    <row r="317" ht="26.1" customHeight="1" x14ac:dyDescent="0.3"/>
    <row r="318" ht="26.1" customHeight="1" x14ac:dyDescent="0.3"/>
    <row r="319" ht="26.1" customHeight="1" x14ac:dyDescent="0.3"/>
    <row r="320" ht="26.1" customHeight="1" x14ac:dyDescent="0.3"/>
    <row r="321" ht="26.1" customHeight="1" x14ac:dyDescent="0.3"/>
    <row r="322" ht="26.1" customHeight="1" x14ac:dyDescent="0.3"/>
    <row r="323" ht="26.1" customHeight="1" x14ac:dyDescent="0.3"/>
    <row r="324" ht="26.1" customHeight="1" x14ac:dyDescent="0.3"/>
    <row r="325" ht="26.1" customHeight="1" x14ac:dyDescent="0.3"/>
    <row r="326" ht="26.1" customHeight="1" x14ac:dyDescent="0.3"/>
    <row r="327" ht="26.1" customHeight="1" x14ac:dyDescent="0.3"/>
    <row r="328" ht="26.1" customHeight="1" x14ac:dyDescent="0.3"/>
    <row r="329" ht="26.1" customHeight="1" x14ac:dyDescent="0.3"/>
    <row r="330" ht="26.1" customHeight="1" x14ac:dyDescent="0.3"/>
    <row r="331" ht="26.1" customHeight="1" x14ac:dyDescent="0.3"/>
    <row r="332" ht="26.1" customHeight="1" x14ac:dyDescent="0.3"/>
    <row r="333" ht="26.1" customHeight="1" x14ac:dyDescent="0.3"/>
    <row r="334" ht="26.1" customHeight="1" x14ac:dyDescent="0.3"/>
    <row r="335" ht="26.1" customHeight="1" x14ac:dyDescent="0.3"/>
    <row r="336" ht="26.1" customHeight="1" x14ac:dyDescent="0.3"/>
    <row r="337" ht="26.1" customHeight="1" x14ac:dyDescent="0.3"/>
    <row r="338" ht="26.1" customHeight="1" x14ac:dyDescent="0.3"/>
    <row r="339" ht="26.1" customHeight="1" x14ac:dyDescent="0.3"/>
    <row r="340" ht="26.1" customHeight="1" x14ac:dyDescent="0.3"/>
    <row r="341" ht="26.1" customHeight="1" x14ac:dyDescent="0.3"/>
    <row r="342" ht="26.1" customHeight="1" x14ac:dyDescent="0.3"/>
    <row r="343" ht="26.1" customHeight="1" x14ac:dyDescent="0.3"/>
    <row r="344" ht="26.1" customHeight="1" x14ac:dyDescent="0.3"/>
    <row r="345" ht="26.1" customHeight="1" x14ac:dyDescent="0.3"/>
    <row r="346" ht="26.1" customHeight="1" x14ac:dyDescent="0.3"/>
    <row r="347" ht="26.1" customHeight="1" x14ac:dyDescent="0.3"/>
    <row r="348" ht="26.1" customHeight="1" x14ac:dyDescent="0.3"/>
    <row r="349" ht="26.1" customHeight="1" x14ac:dyDescent="0.3"/>
    <row r="350" ht="26.1" customHeight="1" x14ac:dyDescent="0.3"/>
    <row r="351" ht="26.1" customHeight="1" x14ac:dyDescent="0.3"/>
    <row r="352" ht="26.1" customHeight="1" x14ac:dyDescent="0.3"/>
    <row r="353" ht="26.1" customHeight="1" x14ac:dyDescent="0.3"/>
    <row r="354" ht="26.1" customHeight="1" x14ac:dyDescent="0.3"/>
    <row r="355" ht="26.1" customHeight="1" x14ac:dyDescent="0.3"/>
    <row r="356" ht="26.1" customHeight="1" x14ac:dyDescent="0.3"/>
    <row r="357" ht="26.1" customHeight="1" x14ac:dyDescent="0.3"/>
    <row r="358" ht="26.1" customHeight="1" x14ac:dyDescent="0.3"/>
    <row r="359" ht="26.1" customHeight="1" x14ac:dyDescent="0.3"/>
    <row r="360" ht="26.1" customHeight="1" x14ac:dyDescent="0.3"/>
    <row r="361" ht="26.1" customHeight="1" x14ac:dyDescent="0.3"/>
    <row r="362" ht="26.1" customHeight="1" x14ac:dyDescent="0.3"/>
    <row r="363" ht="26.1" customHeight="1" x14ac:dyDescent="0.3"/>
    <row r="364" ht="26.1" customHeight="1" x14ac:dyDescent="0.3"/>
    <row r="365" ht="26.1" customHeight="1" x14ac:dyDescent="0.3"/>
    <row r="366" ht="26.1" customHeight="1" x14ac:dyDescent="0.3"/>
    <row r="367" ht="26.1" customHeight="1" x14ac:dyDescent="0.3"/>
    <row r="368" ht="26.1" customHeight="1" x14ac:dyDescent="0.3"/>
    <row r="369" ht="26.1" customHeight="1" x14ac:dyDescent="0.3"/>
    <row r="370" ht="26.1" customHeight="1" x14ac:dyDescent="0.3"/>
    <row r="371" ht="26.1" customHeight="1" x14ac:dyDescent="0.3"/>
    <row r="372" ht="26.1" customHeight="1" x14ac:dyDescent="0.3"/>
    <row r="373" ht="26.1" customHeight="1" x14ac:dyDescent="0.3"/>
    <row r="374" ht="26.1" customHeight="1" x14ac:dyDescent="0.3"/>
    <row r="375" ht="26.1" customHeight="1" x14ac:dyDescent="0.3"/>
    <row r="376" ht="26.1" customHeight="1" x14ac:dyDescent="0.3"/>
    <row r="377" ht="26.1" customHeight="1" x14ac:dyDescent="0.3"/>
    <row r="378" ht="26.1" customHeight="1" x14ac:dyDescent="0.3"/>
    <row r="379" ht="26.1" customHeight="1" x14ac:dyDescent="0.3"/>
    <row r="380" ht="26.1" customHeight="1" x14ac:dyDescent="0.3"/>
    <row r="381" ht="26.1" customHeight="1" x14ac:dyDescent="0.3"/>
    <row r="382" ht="26.1" customHeight="1" x14ac:dyDescent="0.3"/>
    <row r="383" ht="26.1" customHeight="1" x14ac:dyDescent="0.3"/>
    <row r="384" ht="26.1" customHeight="1" x14ac:dyDescent="0.3"/>
    <row r="385" ht="26.1" customHeight="1" x14ac:dyDescent="0.3"/>
    <row r="386" ht="26.1" customHeight="1" x14ac:dyDescent="0.3"/>
    <row r="387" ht="26.1" customHeight="1" x14ac:dyDescent="0.3"/>
    <row r="388" ht="26.1" customHeight="1" x14ac:dyDescent="0.3"/>
    <row r="389" ht="26.1" customHeight="1" x14ac:dyDescent="0.3"/>
    <row r="390" ht="26.1" customHeight="1" x14ac:dyDescent="0.3"/>
    <row r="391" ht="26.1" customHeight="1" x14ac:dyDescent="0.3"/>
    <row r="392" ht="26.1" customHeight="1" x14ac:dyDescent="0.3"/>
    <row r="393" ht="26.1" customHeight="1" x14ac:dyDescent="0.3"/>
    <row r="394" ht="26.1" customHeight="1" x14ac:dyDescent="0.3"/>
    <row r="395" ht="26.1" customHeight="1" x14ac:dyDescent="0.3"/>
    <row r="396" ht="26.1" customHeight="1" x14ac:dyDescent="0.3"/>
    <row r="397" ht="26.1" customHeight="1" x14ac:dyDescent="0.3"/>
    <row r="398" ht="26.1" customHeight="1" x14ac:dyDescent="0.3"/>
    <row r="399" ht="26.1" customHeight="1" x14ac:dyDescent="0.3"/>
    <row r="400" ht="26.1" customHeight="1" x14ac:dyDescent="0.3"/>
    <row r="401" ht="26.1" customHeight="1" x14ac:dyDescent="0.3"/>
    <row r="402" ht="26.1" customHeight="1" x14ac:dyDescent="0.3"/>
    <row r="403" ht="26.1" customHeight="1" x14ac:dyDescent="0.3"/>
    <row r="404" ht="26.1" customHeight="1" x14ac:dyDescent="0.3"/>
    <row r="405" ht="26.1" customHeight="1" x14ac:dyDescent="0.3"/>
    <row r="406" ht="26.1" customHeight="1" x14ac:dyDescent="0.3"/>
    <row r="407" ht="26.1" customHeight="1" x14ac:dyDescent="0.3"/>
    <row r="408" ht="26.1" customHeight="1" x14ac:dyDescent="0.3"/>
    <row r="409" ht="26.1" customHeight="1" x14ac:dyDescent="0.3"/>
    <row r="410" ht="26.1" customHeight="1" x14ac:dyDescent="0.3"/>
    <row r="411" ht="26.1" customHeight="1" x14ac:dyDescent="0.3"/>
    <row r="412" ht="26.1" customHeight="1" x14ac:dyDescent="0.3"/>
    <row r="413" ht="26.1" customHeight="1" x14ac:dyDescent="0.3"/>
    <row r="414" ht="26.1" customHeight="1" x14ac:dyDescent="0.3"/>
    <row r="415" ht="26.1" customHeight="1" x14ac:dyDescent="0.3"/>
    <row r="416" ht="26.1" customHeight="1" x14ac:dyDescent="0.3"/>
    <row r="417" ht="26.1" customHeight="1" x14ac:dyDescent="0.3"/>
    <row r="418" ht="26.1" customHeight="1" x14ac:dyDescent="0.3"/>
  </sheetData>
  <pageMargins left="0.25" right="0.25" top="0.75" bottom="0.75" header="0.3" footer="0.3"/>
  <pageSetup scale="8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Reed</dc:creator>
  <cp:lastModifiedBy>James Reed</cp:lastModifiedBy>
  <cp:lastPrinted>2020-10-05T20:56:15Z</cp:lastPrinted>
  <dcterms:created xsi:type="dcterms:W3CDTF">2018-11-25T19:14:34Z</dcterms:created>
  <dcterms:modified xsi:type="dcterms:W3CDTF">2020-11-02T18:50:01Z</dcterms:modified>
</cp:coreProperties>
</file>